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OneDrive - CARNET\Računovodstvo OŠ Pokupsko\2024\Izvršenje financijskog plana\"/>
    </mc:Choice>
  </mc:AlternateContent>
  <xr:revisionPtr revIDLastSave="4" documentId="8_{0DD09115-6BD6-47D4-A61F-F96177DAEEF3}" xr6:coauthVersionLast="37" xr6:coauthVersionMax="37" xr10:uidLastSave="{3D17C9C0-B45F-487E-937E-E6E484746EDB}"/>
  <bookViews>
    <workbookView xWindow="0" yWindow="0" windowWidth="28800" windowHeight="11325" firstSheet="1" activeTab="5" xr2:uid="{00000000-000D-0000-FFFF-FFFF00000000}"/>
  </bookViews>
  <sheets>
    <sheet name="Izvještaj o izvršenju proračuna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Izvršenje po programskoj klasif" sheetId="7" r:id="rId6"/>
  </sheets>
  <definedNames>
    <definedName name="_xlnm.Print_Area" localSheetId="1">' Račun prihoda i rashoda'!#REF!</definedName>
    <definedName name="_xlnm.Print_Area" localSheetId="0">'Izvještaj o izvršenju proračuna'!$B$8:$K$34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6" l="1"/>
  <c r="Q19" i="6" s="1"/>
  <c r="Q18" i="6" s="1"/>
  <c r="Q17" i="6" s="1"/>
  <c r="Q15" i="6" s="1"/>
  <c r="M21" i="6"/>
  <c r="M19" i="6"/>
  <c r="M18" i="6" s="1"/>
  <c r="M17" i="6" s="1"/>
  <c r="M15" i="6" s="1"/>
  <c r="K15" i="8"/>
  <c r="K16" i="8"/>
  <c r="K17" i="8"/>
  <c r="I15" i="8"/>
  <c r="I16" i="8"/>
  <c r="I17" i="8"/>
  <c r="G15" i="8"/>
  <c r="F15" i="5"/>
  <c r="E15" i="5"/>
  <c r="E16" i="5"/>
  <c r="F16" i="5"/>
  <c r="F23" i="5"/>
  <c r="E23" i="5"/>
  <c r="F344" i="3"/>
  <c r="D344" i="3"/>
  <c r="F342" i="3"/>
  <c r="D342" i="3"/>
  <c r="F339" i="3"/>
  <c r="F338" i="3" s="1"/>
  <c r="D339" i="3"/>
  <c r="D338" i="3" s="1"/>
  <c r="F333" i="3"/>
  <c r="D333" i="3"/>
  <c r="F330" i="3"/>
  <c r="D330" i="3"/>
  <c r="F325" i="3"/>
  <c r="D325" i="3"/>
  <c r="F320" i="3"/>
  <c r="D320" i="3"/>
  <c r="F311" i="3"/>
  <c r="D311" i="3"/>
  <c r="F306" i="3"/>
  <c r="D306" i="3"/>
  <c r="F298" i="3"/>
  <c r="D298" i="3"/>
  <c r="F294" i="3"/>
  <c r="F293" i="3" s="1"/>
  <c r="D294" i="3"/>
  <c r="E175" i="3"/>
  <c r="G291" i="3"/>
  <c r="G290" i="3"/>
  <c r="G289" i="3"/>
  <c r="G288" i="3"/>
  <c r="F288" i="3"/>
  <c r="G287" i="3"/>
  <c r="G286" i="3"/>
  <c r="G285" i="3"/>
  <c r="G284" i="3"/>
  <c r="G283" i="3"/>
  <c r="F283" i="3"/>
  <c r="G282" i="3"/>
  <c r="G281" i="3"/>
  <c r="G280" i="3"/>
  <c r="G279" i="3"/>
  <c r="G278" i="3"/>
  <c r="G277" i="3"/>
  <c r="F277" i="3"/>
  <c r="F276" i="3" s="1"/>
  <c r="G276" i="3"/>
  <c r="G275" i="3"/>
  <c r="G274" i="3"/>
  <c r="G273" i="3"/>
  <c r="G272" i="3"/>
  <c r="G271" i="3"/>
  <c r="F271" i="3"/>
  <c r="G270" i="3"/>
  <c r="G269" i="3"/>
  <c r="G268" i="3"/>
  <c r="F268" i="3"/>
  <c r="G267" i="3"/>
  <c r="G266" i="3"/>
  <c r="G265" i="3"/>
  <c r="G264" i="3"/>
  <c r="F264" i="3"/>
  <c r="G263" i="3"/>
  <c r="G262" i="3"/>
  <c r="G261" i="3"/>
  <c r="G260" i="3"/>
  <c r="F260" i="3"/>
  <c r="G259" i="3"/>
  <c r="G258" i="3"/>
  <c r="G257" i="3"/>
  <c r="G256" i="3"/>
  <c r="G255" i="3"/>
  <c r="F255" i="3"/>
  <c r="G254" i="3"/>
  <c r="G253" i="3"/>
  <c r="G252" i="3"/>
  <c r="F252" i="3"/>
  <c r="G251" i="3"/>
  <c r="G250" i="3"/>
  <c r="G249" i="3"/>
  <c r="F249" i="3"/>
  <c r="F248" i="3" s="1"/>
  <c r="G248" i="3"/>
  <c r="G247" i="3"/>
  <c r="G246" i="3"/>
  <c r="G245" i="3"/>
  <c r="G244" i="3"/>
  <c r="G243" i="3"/>
  <c r="F243" i="3"/>
  <c r="F239" i="3" s="1"/>
  <c r="G242" i="3"/>
  <c r="G241" i="3"/>
  <c r="G240" i="3"/>
  <c r="F240" i="3"/>
  <c r="G239" i="3"/>
  <c r="G238" i="3"/>
  <c r="G237" i="3"/>
  <c r="G236" i="3"/>
  <c r="G235" i="3"/>
  <c r="G234" i="3"/>
  <c r="F234" i="3"/>
  <c r="G233" i="3"/>
  <c r="G232" i="3"/>
  <c r="G231" i="3"/>
  <c r="G230" i="3"/>
  <c r="G229" i="3"/>
  <c r="G228" i="3"/>
  <c r="G227" i="3"/>
  <c r="G226" i="3"/>
  <c r="F226" i="3"/>
  <c r="G225" i="3"/>
  <c r="G224" i="3"/>
  <c r="G223" i="3"/>
  <c r="G222" i="3"/>
  <c r="G221" i="3"/>
  <c r="F221" i="3"/>
  <c r="F220" i="3" s="1"/>
  <c r="G220" i="3"/>
  <c r="G219" i="3"/>
  <c r="G218" i="3"/>
  <c r="G217" i="3"/>
  <c r="G216" i="3"/>
  <c r="G215" i="3"/>
  <c r="G214" i="3"/>
  <c r="G213" i="3"/>
  <c r="G212" i="3"/>
  <c r="F212" i="3"/>
  <c r="G211" i="3"/>
  <c r="G210" i="3"/>
  <c r="G209" i="3"/>
  <c r="G208" i="3"/>
  <c r="G207" i="3"/>
  <c r="G206" i="3"/>
  <c r="G205" i="3"/>
  <c r="G204" i="3"/>
  <c r="G203" i="3"/>
  <c r="G202" i="3"/>
  <c r="G201" i="3"/>
  <c r="F201" i="3"/>
  <c r="G200" i="3"/>
  <c r="G199" i="3"/>
  <c r="G198" i="3"/>
  <c r="G197" i="3"/>
  <c r="G196" i="3"/>
  <c r="G195" i="3"/>
  <c r="G194" i="3"/>
  <c r="G193" i="3"/>
  <c r="F193" i="3"/>
  <c r="G192" i="3"/>
  <c r="G191" i="3"/>
  <c r="G190" i="3"/>
  <c r="G189" i="3"/>
  <c r="G188" i="3"/>
  <c r="F188" i="3"/>
  <c r="F187" i="3" s="1"/>
  <c r="G187" i="3"/>
  <c r="G186" i="3"/>
  <c r="G185" i="3"/>
  <c r="G184" i="3"/>
  <c r="G183" i="3"/>
  <c r="F183" i="3"/>
  <c r="G182" i="3"/>
  <c r="G181" i="3"/>
  <c r="G180" i="3"/>
  <c r="G179" i="3"/>
  <c r="G178" i="3"/>
  <c r="G177" i="3"/>
  <c r="F177" i="3"/>
  <c r="G176" i="3"/>
  <c r="F176" i="3"/>
  <c r="D288" i="3"/>
  <c r="D283" i="3"/>
  <c r="D277" i="3"/>
  <c r="D276" i="3"/>
  <c r="D271" i="3"/>
  <c r="D268" i="3"/>
  <c r="D264" i="3"/>
  <c r="D260" i="3"/>
  <c r="D248" i="3" s="1"/>
  <c r="D255" i="3"/>
  <c r="D252" i="3"/>
  <c r="D249" i="3"/>
  <c r="D243" i="3"/>
  <c r="D240" i="3"/>
  <c r="D239" i="3"/>
  <c r="D234" i="3"/>
  <c r="D226" i="3"/>
  <c r="D221" i="3"/>
  <c r="D220" i="3" s="1"/>
  <c r="D212" i="3"/>
  <c r="D201" i="3"/>
  <c r="D193" i="3"/>
  <c r="D188" i="3"/>
  <c r="D187" i="3"/>
  <c r="D183" i="3"/>
  <c r="D177" i="3"/>
  <c r="D176" i="3" s="1"/>
  <c r="F170" i="3"/>
  <c r="D170" i="3"/>
  <c r="F162" i="3"/>
  <c r="D162" i="3"/>
  <c r="F158" i="3"/>
  <c r="F157" i="3" s="1"/>
  <c r="D158" i="3"/>
  <c r="E11" i="3"/>
  <c r="E138" i="3"/>
  <c r="E129" i="3"/>
  <c r="E111" i="3"/>
  <c r="H155" i="3"/>
  <c r="H154" i="3"/>
  <c r="H153" i="3"/>
  <c r="H152" i="3"/>
  <c r="H151" i="3"/>
  <c r="H150" i="3"/>
  <c r="H149" i="3"/>
  <c r="H148" i="3"/>
  <c r="H147" i="3"/>
  <c r="H146" i="3"/>
  <c r="F145" i="3"/>
  <c r="F144" i="3" s="1"/>
  <c r="D145" i="3"/>
  <c r="H145" i="3" s="1"/>
  <c r="D144" i="3"/>
  <c r="H144" i="3" s="1"/>
  <c r="H143" i="3"/>
  <c r="H142" i="3"/>
  <c r="H141" i="3"/>
  <c r="H140" i="3"/>
  <c r="H139" i="3"/>
  <c r="F139" i="3"/>
  <c r="F138" i="3" s="1"/>
  <c r="D139" i="3"/>
  <c r="D138" i="3"/>
  <c r="H137" i="3"/>
  <c r="H136" i="3"/>
  <c r="H135" i="3"/>
  <c r="H134" i="3"/>
  <c r="F133" i="3"/>
  <c r="D133" i="3"/>
  <c r="H133" i="3" s="1"/>
  <c r="H132" i="3"/>
  <c r="H131" i="3"/>
  <c r="F130" i="3"/>
  <c r="D130" i="3"/>
  <c r="D129" i="3" s="1"/>
  <c r="H128" i="3"/>
  <c r="H127" i="3"/>
  <c r="H126" i="3"/>
  <c r="F125" i="3"/>
  <c r="D125" i="3"/>
  <c r="H125" i="3" s="1"/>
  <c r="H124" i="3"/>
  <c r="H123" i="3"/>
  <c r="H122" i="3"/>
  <c r="H121" i="3"/>
  <c r="H120" i="3"/>
  <c r="H119" i="3"/>
  <c r="H118" i="3"/>
  <c r="F117" i="3"/>
  <c r="F111" i="3" s="1"/>
  <c r="D117" i="3"/>
  <c r="H117" i="3" s="1"/>
  <c r="H116" i="3"/>
  <c r="H115" i="3"/>
  <c r="H114" i="3"/>
  <c r="H113" i="3"/>
  <c r="F112" i="3"/>
  <c r="D112" i="3"/>
  <c r="H110" i="3"/>
  <c r="H109" i="3"/>
  <c r="H108" i="3"/>
  <c r="H107" i="3"/>
  <c r="H106" i="3"/>
  <c r="H105" i="3"/>
  <c r="H104" i="3"/>
  <c r="F103" i="3"/>
  <c r="D103" i="3"/>
  <c r="H103" i="3" s="1"/>
  <c r="H102" i="3"/>
  <c r="H101" i="3"/>
  <c r="H100" i="3"/>
  <c r="H99" i="3"/>
  <c r="H98" i="3"/>
  <c r="H97" i="3"/>
  <c r="F96" i="3"/>
  <c r="D96" i="3"/>
  <c r="H96" i="3" s="1"/>
  <c r="H95" i="3"/>
  <c r="H94" i="3"/>
  <c r="H93" i="3"/>
  <c r="H92" i="3"/>
  <c r="H91" i="3"/>
  <c r="H90" i="3"/>
  <c r="H89" i="3"/>
  <c r="F88" i="3"/>
  <c r="F87" i="3" s="1"/>
  <c r="D88" i="3"/>
  <c r="D87" i="3" s="1"/>
  <c r="H86" i="3"/>
  <c r="H85" i="3"/>
  <c r="H84" i="3"/>
  <c r="H83" i="3"/>
  <c r="F82" i="3"/>
  <c r="D82" i="3"/>
  <c r="H82" i="3" s="1"/>
  <c r="H81" i="3"/>
  <c r="H80" i="3"/>
  <c r="H79" i="3"/>
  <c r="F79" i="3"/>
  <c r="D79" i="3"/>
  <c r="H78" i="3"/>
  <c r="H77" i="3"/>
  <c r="H76" i="3"/>
  <c r="F76" i="3"/>
  <c r="D76" i="3"/>
  <c r="H75" i="3"/>
  <c r="H74" i="3"/>
  <c r="F73" i="3"/>
  <c r="D73" i="3"/>
  <c r="H73" i="3" s="1"/>
  <c r="H72" i="3"/>
  <c r="H71" i="3"/>
  <c r="H70" i="3"/>
  <c r="F70" i="3"/>
  <c r="D70" i="3"/>
  <c r="H69" i="3"/>
  <c r="H68" i="3"/>
  <c r="F67" i="3"/>
  <c r="D67" i="3"/>
  <c r="H67" i="3" s="1"/>
  <c r="H66" i="3"/>
  <c r="H65" i="3"/>
  <c r="F64" i="3"/>
  <c r="D64" i="3"/>
  <c r="H64" i="3" s="1"/>
  <c r="H63" i="3"/>
  <c r="H62" i="3"/>
  <c r="H61" i="3"/>
  <c r="H60" i="3"/>
  <c r="H59" i="3"/>
  <c r="F59" i="3"/>
  <c r="D59" i="3"/>
  <c r="H58" i="3"/>
  <c r="H57" i="3"/>
  <c r="F56" i="3"/>
  <c r="D56" i="3"/>
  <c r="H56" i="3" s="1"/>
  <c r="H54" i="3"/>
  <c r="H53" i="3"/>
  <c r="H52" i="3"/>
  <c r="H51" i="3"/>
  <c r="F50" i="3"/>
  <c r="D50" i="3"/>
  <c r="H50" i="3" s="1"/>
  <c r="F49" i="3"/>
  <c r="D49" i="3"/>
  <c r="H49" i="3" s="1"/>
  <c r="H48" i="3"/>
  <c r="H47" i="3"/>
  <c r="H46" i="3"/>
  <c r="F45" i="3"/>
  <c r="D45" i="3"/>
  <c r="H45" i="3" s="1"/>
  <c r="H44" i="3"/>
  <c r="H43" i="3"/>
  <c r="H42" i="3"/>
  <c r="F42" i="3"/>
  <c r="D42" i="3"/>
  <c r="H41" i="3"/>
  <c r="H40" i="3"/>
  <c r="H39" i="3"/>
  <c r="H38" i="3"/>
  <c r="H37" i="3"/>
  <c r="H36" i="3"/>
  <c r="H35" i="3"/>
  <c r="H34" i="3"/>
  <c r="F34" i="3"/>
  <c r="D34" i="3"/>
  <c r="H33" i="3"/>
  <c r="H32" i="3"/>
  <c r="H31" i="3"/>
  <c r="H30" i="3"/>
  <c r="H29" i="3"/>
  <c r="H28" i="3"/>
  <c r="F28" i="3"/>
  <c r="D28" i="3"/>
  <c r="H27" i="3"/>
  <c r="H26" i="3"/>
  <c r="H25" i="3"/>
  <c r="H24" i="3"/>
  <c r="H23" i="3"/>
  <c r="H22" i="3"/>
  <c r="F22" i="3"/>
  <c r="D22" i="3"/>
  <c r="H21" i="3"/>
  <c r="H20" i="3"/>
  <c r="H19" i="3"/>
  <c r="H18" i="3"/>
  <c r="H17" i="3"/>
  <c r="H16" i="3"/>
  <c r="H15" i="3"/>
  <c r="H14" i="3"/>
  <c r="F13" i="3"/>
  <c r="F12" i="3" s="1"/>
  <c r="D13" i="3"/>
  <c r="H13" i="3" s="1"/>
  <c r="D12" i="3"/>
  <c r="H12" i="3" s="1"/>
  <c r="K22" i="1"/>
  <c r="K21" i="1"/>
  <c r="K19" i="1"/>
  <c r="K18" i="1"/>
  <c r="K17" i="1"/>
  <c r="J32" i="1"/>
  <c r="J31" i="1"/>
  <c r="J23" i="1"/>
  <c r="J22" i="1"/>
  <c r="J21" i="1"/>
  <c r="J20" i="1"/>
  <c r="J19" i="1"/>
  <c r="J17" i="1"/>
  <c r="J18" i="1"/>
  <c r="H23" i="1"/>
  <c r="H22" i="1"/>
  <c r="H20" i="1"/>
  <c r="H21" i="1"/>
  <c r="H19" i="1"/>
  <c r="H17" i="1"/>
  <c r="F169" i="3" l="1"/>
  <c r="D293" i="3"/>
  <c r="D292" i="3" s="1"/>
  <c r="D305" i="3"/>
  <c r="F305" i="3"/>
  <c r="F292" i="3" s="1"/>
  <c r="D287" i="3"/>
  <c r="D175" i="3"/>
  <c r="D169" i="3" s="1"/>
  <c r="F175" i="3"/>
  <c r="G175" i="3" s="1"/>
  <c r="D157" i="3"/>
  <c r="F156" i="3"/>
  <c r="F55" i="3"/>
  <c r="F11" i="3" s="1"/>
  <c r="H130" i="3"/>
  <c r="D111" i="3"/>
  <c r="H111" i="3" s="1"/>
  <c r="H138" i="3"/>
  <c r="D55" i="3"/>
  <c r="D11" i="3" s="1"/>
  <c r="H11" i="3" s="1"/>
  <c r="H87" i="3"/>
  <c r="F129" i="3"/>
  <c r="H129" i="3" s="1"/>
  <c r="H55" i="3"/>
  <c r="H88" i="3"/>
  <c r="H112" i="3"/>
  <c r="D156" i="3" l="1"/>
  <c r="I34" i="1" l="1"/>
  <c r="I31" i="1"/>
  <c r="G34" i="1"/>
  <c r="I23" i="1"/>
  <c r="G23" i="1"/>
  <c r="G22" i="1"/>
  <c r="I19" i="1"/>
  <c r="G19" i="1"/>
</calcChain>
</file>

<file path=xl/sharedStrings.xml><?xml version="1.0" encoding="utf-8"?>
<sst xmlns="http://schemas.openxmlformats.org/spreadsheetml/2006/main" count="1872" uniqueCount="937">
  <si>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</si>
  <si>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</si>
  <si>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</si>
  <si>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</si>
  <si>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</si>
  <si>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</si>
  <si>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</si>
  <si>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</si>
  <si>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</si>
  <si>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</si>
  <si>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</si>
  <si>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</si>
  <si>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</si>
  <si>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Tekuće pomoći od inozemnih vlada</t>
  </si>
  <si>
    <t>Prihodi od prodaje proizvoda i robe</t>
  </si>
  <si>
    <t>Stambeni objekti</t>
  </si>
  <si>
    <t>Plaće za redovan rad</t>
  </si>
  <si>
    <t>Službena putovanja</t>
  </si>
  <si>
    <t>Zemljište</t>
  </si>
  <si>
    <t>6=5/2*100</t>
  </si>
  <si>
    <t>7=5/4*100</t>
  </si>
  <si>
    <t>INDEKS**</t>
  </si>
  <si>
    <t>RAZLIKA PRIMITAKA I IZDATAKA</t>
  </si>
  <si>
    <t>SAŽETAK  RAČUNA PRIHODA I RASHODA I RAČUNA FINANCIRANJA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</si>
  <si>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</si>
  <si>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</si>
  <si>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</si>
  <si>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</si>
  <si>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</si>
  <si>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Izvršenje 2022. €</t>
  </si>
  <si>
    <t>Izvorni plan 2023. €</t>
  </si>
  <si>
    <t>Izvršenje 2023. €</t>
  </si>
  <si>
    <t>722,678,04</t>
  </si>
  <si>
    <t>Izvršenje 2022.</t>
  </si>
  <si>
    <t>Prihodi i rashodi poslovanja</t>
  </si>
  <si>
    <t xml:space="preserve">PRIHODI POSLOVANJA (šifre 61+62+63+64+65+66+67+68) </t>
  </si>
  <si>
    <t>6</t>
  </si>
  <si>
    <t>Prihodi od poreza (šifre 611+612+613+614+615+616)</t>
  </si>
  <si>
    <t>61</t>
  </si>
  <si>
    <t>Porez i prirez na dohodak (šifre 6111 do 6116 - 6117 - 6119)</t>
  </si>
  <si>
    <t>611</t>
  </si>
  <si>
    <t>Porez i prirez na dohodak od nesamostalnog rada</t>
  </si>
  <si>
    <t>6111</t>
  </si>
  <si>
    <t>Porez i prirez na dohodak od samostalnih djelatnosti</t>
  </si>
  <si>
    <t>6112</t>
  </si>
  <si>
    <t>Porez i prirez na dohodak od imovine i imovinskih prava</t>
  </si>
  <si>
    <t>6113</t>
  </si>
  <si>
    <t>Porez i prirez na dohodak od kapitala</t>
  </si>
  <si>
    <t>6114</t>
  </si>
  <si>
    <t>Porez i prirez na dohodak po godišnjoj prijavi</t>
  </si>
  <si>
    <t>6115</t>
  </si>
  <si>
    <t xml:space="preserve">Porez i prirez na dohodak utvrđen u postupku nadzora za prethodne godine </t>
  </si>
  <si>
    <t>6116</t>
  </si>
  <si>
    <t>Povrat poreza i prireza na dohodak po godišnjoj prijavi</t>
  </si>
  <si>
    <t>6117</t>
  </si>
  <si>
    <t>Povrat više ostvarenog poreza na dohodak za decentralizirane funkcije</t>
  </si>
  <si>
    <t>6119</t>
  </si>
  <si>
    <t>Porez na dobit (šifre 6121 do 6124 - 6125)</t>
  </si>
  <si>
    <t>612</t>
  </si>
  <si>
    <t>Porez na dobit od poduzetnika</t>
  </si>
  <si>
    <t>6121</t>
  </si>
  <si>
    <t>Porez na dobit po odbitku na naknade za korištenje prava i za usluge</t>
  </si>
  <si>
    <t>6122</t>
  </si>
  <si>
    <t>Porez na dobit po odbitku na kamate, dividende i udjele u dobiti</t>
  </si>
  <si>
    <t>6123</t>
  </si>
  <si>
    <t>Porez na dobit po godišnjoj prijavi</t>
  </si>
  <si>
    <t>6124</t>
  </si>
  <si>
    <t>Povrat poreza na dobit po godišnjoj prijavi</t>
  </si>
  <si>
    <t>6125</t>
  </si>
  <si>
    <t>Porezi na imovinu (šifre 6131 do 6135)</t>
  </si>
  <si>
    <t>613</t>
  </si>
  <si>
    <t>Stalni porezi na nepokretnu imovinu</t>
  </si>
  <si>
    <t>6131</t>
  </si>
  <si>
    <t>Porez na nasljedstva i darove</t>
  </si>
  <si>
    <t>6132</t>
  </si>
  <si>
    <t>Porez na kapitalne i financijske transakcije</t>
  </si>
  <si>
    <t>6133</t>
  </si>
  <si>
    <t>Povremeni porezi na imovinu</t>
  </si>
  <si>
    <t>6134</t>
  </si>
  <si>
    <t>Ostali stalni porezi na imovinu</t>
  </si>
  <si>
    <t>6135</t>
  </si>
  <si>
    <t xml:space="preserve">Porezi na robu i usluge (šifre 6141 do 6148) </t>
  </si>
  <si>
    <t>614</t>
  </si>
  <si>
    <t>Porez na dodanu vrijednost</t>
  </si>
  <si>
    <t>6141</t>
  </si>
  <si>
    <t>Porez na promet</t>
  </si>
  <si>
    <t>6142</t>
  </si>
  <si>
    <t xml:space="preserve">Posebni porezi i trošarine </t>
  </si>
  <si>
    <t>6143</t>
  </si>
  <si>
    <t>Porezi na korištenje dobara ili izvođenje aktivnosti</t>
  </si>
  <si>
    <t>6145</t>
  </si>
  <si>
    <t>Ostali porezi na robu i usluge</t>
  </si>
  <si>
    <t>6146</t>
  </si>
  <si>
    <t>Porez na dobitke od igara na sreću i ostali porezi od igara na sreću</t>
  </si>
  <si>
    <t>6147</t>
  </si>
  <si>
    <t>Naknade za priređivanje igara na sreću</t>
  </si>
  <si>
    <t>6148</t>
  </si>
  <si>
    <t>Porezi na međunarodnu trgovinu i transakcije (šifre 6151+6152)</t>
  </si>
  <si>
    <t>615</t>
  </si>
  <si>
    <t>Carine i carinske pristojbe</t>
  </si>
  <si>
    <t>6151</t>
  </si>
  <si>
    <t>Ostali porezi na međunarodnu trgovinu i transakcije</t>
  </si>
  <si>
    <t>6152</t>
  </si>
  <si>
    <t>Ostali prihodi od poreza (šifre 6161 do 6163)</t>
  </si>
  <si>
    <t>616</t>
  </si>
  <si>
    <t>Ostali prihodi od poreza koje plaćaju pravne osobe</t>
  </si>
  <si>
    <t>6161</t>
  </si>
  <si>
    <t>Ostali prihodi od poreza koje plaćaju fizičke osobe</t>
  </si>
  <si>
    <t>6162</t>
  </si>
  <si>
    <t>Ostali neraspoređeni prihodi od poreza</t>
  </si>
  <si>
    <t>6163</t>
  </si>
  <si>
    <t>Doprinosi (šifre 621+622+623)</t>
  </si>
  <si>
    <t>62</t>
  </si>
  <si>
    <t xml:space="preserve">Doprinosi za zdravstveno osiguranje (šifre 6211+6212) </t>
  </si>
  <si>
    <t>621</t>
  </si>
  <si>
    <t xml:space="preserve">Doprinosi za obvezno zdravstveno osiguranje </t>
  </si>
  <si>
    <t>6211</t>
  </si>
  <si>
    <t>Doprinosi za obvezno zdravstveno osiguranje za slučaj ozljede na radu</t>
  </si>
  <si>
    <t>6212</t>
  </si>
  <si>
    <t>Doprinosi za mirovinsko osiguranje</t>
  </si>
  <si>
    <t>622</t>
  </si>
  <si>
    <t>Doprinosi za zapošljavanje</t>
  </si>
  <si>
    <t>623</t>
  </si>
  <si>
    <t>Pomoći iz inozemstva i od subjekata unutar općeg proračuna (šifre 631+632+633+634+635+636+637+638+639)</t>
  </si>
  <si>
    <t>63</t>
  </si>
  <si>
    <t>Pomoći od inozemnih vlada (šifre 6311+6312)</t>
  </si>
  <si>
    <t>631</t>
  </si>
  <si>
    <t>6311</t>
  </si>
  <si>
    <t>Kapitalne pomoći od inozemnih vlada</t>
  </si>
  <si>
    <t>6312</t>
  </si>
  <si>
    <t>Pomoći od međunarodnih organizacija te institucija i tijela EU (šifre 6321 do 6324)</t>
  </si>
  <si>
    <t>632</t>
  </si>
  <si>
    <t>Tekuće pomoći od međunarodnih organizacija</t>
  </si>
  <si>
    <t>6321</t>
  </si>
  <si>
    <t>Kapitalne pomoći od međunarodnih organizacija</t>
  </si>
  <si>
    <t>6322</t>
  </si>
  <si>
    <t>Tekuće pomoći od institucija i tijela EU</t>
  </si>
  <si>
    <t>6323</t>
  </si>
  <si>
    <t>Kapitalne pomoći od institucija i tijela EU</t>
  </si>
  <si>
    <t>6324</t>
  </si>
  <si>
    <t>Pomoći proračunu iz drugih proračuna i izvanproračunskim korisnicima (šifre 6331+6332)</t>
  </si>
  <si>
    <t>633</t>
  </si>
  <si>
    <t>Tekuće pomoći proračunu iz drugih proračuna i izvanproračunskim korisnicima</t>
  </si>
  <si>
    <t>6331</t>
  </si>
  <si>
    <t>Kapitalne pomoći proračunu iz drugih proračuna i izvanproračunskim korisnicima</t>
  </si>
  <si>
    <t>6332</t>
  </si>
  <si>
    <t>Pomoći od izvanproračunskih korisnika (šifre 6341+6342)</t>
  </si>
  <si>
    <t>634</t>
  </si>
  <si>
    <t>Tekuće pomoći od izvanproračunskih korisnika</t>
  </si>
  <si>
    <t>6341</t>
  </si>
  <si>
    <t xml:space="preserve">Kapitalne pomoći od izvanproračunskih korisnika </t>
  </si>
  <si>
    <t>6342</t>
  </si>
  <si>
    <t>Pomoći izravnanja za decentralizirane funkcije (šifre 6351+6352)</t>
  </si>
  <si>
    <t>635</t>
  </si>
  <si>
    <t>Tekuće pomoći izravnanja za decentralizirane funkcije</t>
  </si>
  <si>
    <t>6351</t>
  </si>
  <si>
    <t>Kapitalne pomoći izravnanja za decentralizirane funkcije</t>
  </si>
  <si>
    <t>6352</t>
  </si>
  <si>
    <t>636</t>
  </si>
  <si>
    <t>Pomoći proračunskim korisnicima iz proračuna koji im nije nadležan (šifre 6361+6362)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</si>
  <si>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</si>
  <si>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</si>
  <si>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</si>
  <si>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</si>
  <si>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637</t>
  </si>
  <si>
    <t>Pomoći unutar općeg proračuna temeljem protestiranih jamstava (šifra 6371+6372)</t>
  </si>
  <si>
    <t>6371</t>
  </si>
  <si>
    <t>Pomoći primljene unutar općeg proračuna po protestiranim jamstvima</t>
  </si>
  <si>
    <t>6372</t>
  </si>
  <si>
    <t>Povrat pomoći danih unutar općeg proračuna po protestiranim jamstvima</t>
  </si>
  <si>
    <t>638</t>
  </si>
  <si>
    <t>Pomoći temeljem prijenosa  EU sredstava (šifre 6381+6382)</t>
  </si>
  <si>
    <t>6381</t>
  </si>
  <si>
    <t>Tekuće pomoći temeljem prijenosa  EU sredstava</t>
  </si>
  <si>
    <t>6382</t>
  </si>
  <si>
    <t>Kapitalne pomoći temeljem prijenosa  EU sredstava</t>
  </si>
  <si>
    <t>639</t>
  </si>
  <si>
    <t>Prijenosi između proračunskih korisnika istog proračuna (šifre 6391 do 6394)</t>
  </si>
  <si>
    <t>Tekući prijenosi između proračunskih korisnika istog proračuna</t>
  </si>
  <si>
    <t>6391</t>
  </si>
  <si>
    <t>Kapitalni prijenosi između proračunskih korisnika istog proračuna</t>
  </si>
  <si>
    <t>6392</t>
  </si>
  <si>
    <t>Tekući prijenosi između proračunskih korisnika istog proračuna temeljem prijenosa EU sredstava</t>
  </si>
  <si>
    <t>6393</t>
  </si>
  <si>
    <t>Kapitalni prijenosi između proračunskih korisnika istog proračuna temeljem prijenosa EU sredstava</t>
  </si>
  <si>
    <t>6394</t>
  </si>
  <si>
    <t>Prihodi od imovine (šifre 641+642+643)</t>
  </si>
  <si>
    <t>64</t>
  </si>
  <si>
    <t xml:space="preserve">Prihodi od financijske imovine (šifre 6412 do 6419) </t>
  </si>
  <si>
    <t>641</t>
  </si>
  <si>
    <t>Prihodi od kamata po vrijednosnim papirima</t>
  </si>
  <si>
    <t>6412</t>
  </si>
  <si>
    <t>Kamate na oročena sredstva i depozite po viđenju</t>
  </si>
  <si>
    <t>6413</t>
  </si>
  <si>
    <t xml:space="preserve">Prihodi od zateznih kamata </t>
  </si>
  <si>
    <t>6414</t>
  </si>
  <si>
    <t>Prihodi od pozitivnih tečajnih razlika i razlika zbog primjene valutne klauzule</t>
  </si>
  <si>
    <t>6415</t>
  </si>
  <si>
    <t>Prihodi od dividendi</t>
  </si>
  <si>
    <t>6416</t>
  </si>
  <si>
    <t>Prihodi iz dobiti trgovačkih društava, kreditnih i ostalih financijskih institucija po posebnim propisima</t>
  </si>
  <si>
    <t>6417</t>
  </si>
  <si>
    <t>Ostali prihodi od financijske imovine</t>
  </si>
  <si>
    <t>6419</t>
  </si>
  <si>
    <t>Prihodi od nefinancijske imovine (šifre 6421 do 6429)</t>
  </si>
  <si>
    <t>642</t>
  </si>
  <si>
    <t>Naknade za koncesije</t>
  </si>
  <si>
    <t>6421</t>
  </si>
  <si>
    <t>Prihodi od zakupa i iznajmljivanja imovine</t>
  </si>
  <si>
    <t>6422</t>
  </si>
  <si>
    <t>Naknada za korištenje nefinancijske imovine</t>
  </si>
  <si>
    <t>6423</t>
  </si>
  <si>
    <t>Naknade za ceste</t>
  </si>
  <si>
    <t>6424</t>
  </si>
  <si>
    <t>6425</t>
  </si>
  <si>
    <t>Prihodi od prodaje kratkotrajne nefinancijske imovine</t>
  </si>
  <si>
    <t>Ostali prihodi od nefinancijske imovine</t>
  </si>
  <si>
    <t>6429</t>
  </si>
  <si>
    <t>Prihodi od kamata na dane zajmove (šifre 6431 do 6437)</t>
  </si>
  <si>
    <t>643</t>
  </si>
  <si>
    <t>Prihodi od kamata na dane zajmove međunarodnim organizacijama, institucijama i tijelima EU te inozemnim vladama</t>
  </si>
  <si>
    <t>6431</t>
  </si>
  <si>
    <t>Prihodi od kamata na dane zajmove neprofitnim organizacijama, građanima i kućanstvima</t>
  </si>
  <si>
    <t>6432</t>
  </si>
  <si>
    <t>Prihodi od kamata na dane zajmove kreditnim i ostalim financijskim institucijama u javnom sektoru</t>
  </si>
  <si>
    <t>6433</t>
  </si>
  <si>
    <t>Prihodi od kamata na dane zajmove trgovačkim društvima u javnom sektoru</t>
  </si>
  <si>
    <t>6434</t>
  </si>
  <si>
    <t>Prihodi od kamata na dane zajmove kreditnim i ostalim financijskim institucijama izvan javnog sektora</t>
  </si>
  <si>
    <t>6435</t>
  </si>
  <si>
    <t>Prihodi od kamata na dane zajmove trgovačkim društvima i obrtnicima izvan javnog sektora</t>
  </si>
  <si>
    <t>6436</t>
  </si>
  <si>
    <t>Prihodi od kamata na dane zajmove drugim razinama vlasti</t>
  </si>
  <si>
    <t>6437</t>
  </si>
  <si>
    <t>Prihodi od upravnih i administrativnih pristojbi, pristojbi po posebnim propisima i naknada (šifre 651+652+653)</t>
  </si>
  <si>
    <t>65</t>
  </si>
  <si>
    <t>Upravne i administrativne pristojbe (šifre 6511 do 6514)</t>
  </si>
  <si>
    <t>651</t>
  </si>
  <si>
    <t>Državne upravne i sudske pristojbe</t>
  </si>
  <si>
    <t>6511</t>
  </si>
  <si>
    <t>Županijske, gradske i općinske pristojbe i naknade</t>
  </si>
  <si>
    <t>6512</t>
  </si>
  <si>
    <t>Ostale upravne pristojbe i naknade</t>
  </si>
  <si>
    <t>6513</t>
  </si>
  <si>
    <t>Ostale pristojbe i naknade</t>
  </si>
  <si>
    <t>6514</t>
  </si>
  <si>
    <t>Prihodi po posebnim propisima (šifre 6521 do 6528)</t>
  </si>
  <si>
    <t>652</t>
  </si>
  <si>
    <t>Prihodi državne uprave</t>
  </si>
  <si>
    <t>6521</t>
  </si>
  <si>
    <t>Prihodi vodnog gospodarstva</t>
  </si>
  <si>
    <t>6522</t>
  </si>
  <si>
    <t>Doprinosi za šume</t>
  </si>
  <si>
    <t>6524</t>
  </si>
  <si>
    <t>Mjesni samodoprinos</t>
  </si>
  <si>
    <t>6525</t>
  </si>
  <si>
    <t>Ostali nespomenuti prihodi</t>
  </si>
  <si>
    <t>6526</t>
  </si>
  <si>
    <t>Naknade od financijske imovine</t>
  </si>
  <si>
    <t>6527</t>
  </si>
  <si>
    <t>6528</t>
  </si>
  <si>
    <t>Prihodi od novčane naknade poslodavca zbog nezapošljavanja osoba s invaliditetom</t>
  </si>
  <si>
    <t>Komunalni doprinosi i naknade (šifre 6531 do 6533)</t>
  </si>
  <si>
    <t>653</t>
  </si>
  <si>
    <t>Komunalni doprinosi</t>
  </si>
  <si>
    <t>6531</t>
  </si>
  <si>
    <t>Komunalne naknade</t>
  </si>
  <si>
    <t>6532</t>
  </si>
  <si>
    <t>Naknade za priključak</t>
  </si>
  <si>
    <t>6533</t>
  </si>
  <si>
    <t>Prihodi od prodaje proizvoda i robe te pruženih usluga, prihodi od donacija te povrati po protestiranim jamstvima (šifre 661+663)</t>
  </si>
  <si>
    <t>66</t>
  </si>
  <si>
    <t>Prihodi od prodaje proizvoda i robe te pruženih usluga (šifre 6614+6615)</t>
  </si>
  <si>
    <t>661</t>
  </si>
  <si>
    <t>6614</t>
  </si>
  <si>
    <t>Prihodi od pruženih usluga</t>
  </si>
  <si>
    <t>6615</t>
  </si>
  <si>
    <t>Donacije od pravnih i fizičkih osoba izvan općeg proračuna i povrat donacija po protestiranim jamstvima (šifre 6631 do 6634)</t>
  </si>
  <si>
    <t>663</t>
  </si>
  <si>
    <t>Tekuće donacije</t>
  </si>
  <si>
    <t>6631</t>
  </si>
  <si>
    <t>Kapitalne donacije</t>
  </si>
  <si>
    <t>6632</t>
  </si>
  <si>
    <t>6633</t>
  </si>
  <si>
    <t>Povrat donacija danih neprofitnim organizacijama, građanima i kućanstvima u tuzemstvu po protestiranim jamstvima</t>
  </si>
  <si>
    <t>6634</t>
  </si>
  <si>
    <t>Povrat kapitalnih pomoći danih trgovačkim društvima i obrtnicima po protestiranim jamstvima</t>
  </si>
  <si>
    <t>Prihodi iz nadležnog proračuna i od HZZO-a na temelju ugovornih obveza (šifre 671+673)</t>
  </si>
  <si>
    <t>67</t>
  </si>
  <si>
    <t>Prihodi iz nadležnog proračuna za financiranje redovne djelatnosti proračunskih korisnika (šifre 6711 do 6714)</t>
  </si>
  <si>
    <t>671</t>
  </si>
  <si>
    <t>Prihodi iz  nadležnog proračuna za financiranje rashoda poslovanja</t>
  </si>
  <si>
    <t>6711</t>
  </si>
  <si>
    <t>Prihodi iz nadležnog proračuna za financiranje rashoda za nabavu nefinancijske imovine</t>
  </si>
  <si>
    <t>6712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</si>
  <si>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</si>
  <si>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</si>
  <si>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</si>
  <si>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</si>
  <si>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(šifre 681+683)</t>
  </si>
  <si>
    <t>68</t>
  </si>
  <si>
    <t>Kazne i upravne mjere (šifre 6811 do 6819)</t>
  </si>
  <si>
    <t>681</t>
  </si>
  <si>
    <t>Kazne za carinske prekršaje</t>
  </si>
  <si>
    <t>6811</t>
  </si>
  <si>
    <t>Kazne za devizne prekršaje</t>
  </si>
  <si>
    <t>6812</t>
  </si>
  <si>
    <t>Kazne za porezne prekršaje</t>
  </si>
  <si>
    <t>6813</t>
  </si>
  <si>
    <t>Kazne za prekršaje trgovačkih društava - privredne prijestupe</t>
  </si>
  <si>
    <t>6814</t>
  </si>
  <si>
    <r>
      <t>Kazne za prometne i ostale prekršaje</t>
    </r>
    <r>
      <rPr>
        <strike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u nadležnosti MUP-a</t>
    </r>
  </si>
  <si>
    <t>6815</t>
  </si>
  <si>
    <t>Kazne i druge mjere u kaznenom postupku</t>
  </si>
  <si>
    <t>6816</t>
  </si>
  <si>
    <t>Kazne za prekršaje na kulturnim dobrima</t>
  </si>
  <si>
    <t>6817</t>
  </si>
  <si>
    <t>Upravne mjere</t>
  </si>
  <si>
    <t>6818</t>
  </si>
  <si>
    <t>Ostale kazne</t>
  </si>
  <si>
    <t>6819</t>
  </si>
  <si>
    <t>Ostali prihodi</t>
  </si>
  <si>
    <t>683</t>
  </si>
  <si>
    <t>Osnovna škola Pokupsko</t>
  </si>
  <si>
    <t>HR - 10 413, Pokupsko, Pokupsko</t>
  </si>
  <si>
    <t>Dr. Franje Tuđmana 49</t>
  </si>
  <si>
    <t>Oib: 43364262870</t>
  </si>
  <si>
    <t>Prihodi i rashodi prema ekonomskoj klasifikaciji</t>
  </si>
  <si>
    <t>Za razdoblje od 01.01.2023. do 31.12.2023.</t>
  </si>
  <si>
    <t>Izvršenje 2023.</t>
  </si>
  <si>
    <t>Ineks</t>
  </si>
  <si>
    <t>Izvorni plan 2023.</t>
  </si>
  <si>
    <t>Prihodi od prodaje nefinancijske imovine (šifre 71+72+73+74)</t>
  </si>
  <si>
    <t>7</t>
  </si>
  <si>
    <t>Prihodi od prodaje neproizvedene dugotrajne imovine (šifre 711+712)</t>
  </si>
  <si>
    <t>71</t>
  </si>
  <si>
    <t>Prihodi od prodaje materijalne imovine - prirodnih bogatstava (šifre 7111 do 7113)</t>
  </si>
  <si>
    <t>711</t>
  </si>
  <si>
    <t>7111</t>
  </si>
  <si>
    <t>Rudna bogatstva</t>
  </si>
  <si>
    <t>7112</t>
  </si>
  <si>
    <t>Prihodi od prodaje ostale prirodne materijalne imovine</t>
  </si>
  <si>
    <t>7113</t>
  </si>
  <si>
    <t>Prihodi od prodaje nematerijalne imovine (šifre 7121 do 7126)</t>
  </si>
  <si>
    <t>712</t>
  </si>
  <si>
    <t>Patenti</t>
  </si>
  <si>
    <t>7121</t>
  </si>
  <si>
    <t>Koncesije</t>
  </si>
  <si>
    <t>7122</t>
  </si>
  <si>
    <t>Licence</t>
  </si>
  <si>
    <t>7123</t>
  </si>
  <si>
    <t>Ostala prava</t>
  </si>
  <si>
    <t>7124</t>
  </si>
  <si>
    <t>Goodwill</t>
  </si>
  <si>
    <t>7125</t>
  </si>
  <si>
    <t>Ostala nematerijalna imovina</t>
  </si>
  <si>
    <t>7126</t>
  </si>
  <si>
    <t>Prihodi od prodaje proizvedene dugotrajne imovine (šifre 721+722+723+724+725+726)</t>
  </si>
  <si>
    <t>72</t>
  </si>
  <si>
    <t>Prihodi od prodaje građevinskih objekata (šifre 7211 do 7214)</t>
  </si>
  <si>
    <t>721</t>
  </si>
  <si>
    <t>7211</t>
  </si>
  <si>
    <t>Poslovni objekti</t>
  </si>
  <si>
    <t>7212</t>
  </si>
  <si>
    <t>Ceste, željeznice i ostali prometni objekti</t>
  </si>
  <si>
    <t>7213</t>
  </si>
  <si>
    <t>Ostali građevinski objekti</t>
  </si>
  <si>
    <t>7214</t>
  </si>
  <si>
    <t xml:space="preserve">RASHODI POSLOVANJA (šifre 31+32+34+35+36+37+38) </t>
  </si>
  <si>
    <t>3</t>
  </si>
  <si>
    <t>Rashodi za zaposlene (šifre 311+312+313)</t>
  </si>
  <si>
    <t>31</t>
  </si>
  <si>
    <t xml:space="preserve">Plaće (bruto) (šifre 3111 do 3114) </t>
  </si>
  <si>
    <t>311</t>
  </si>
  <si>
    <t>3111</t>
  </si>
  <si>
    <t>Plaće u naravi</t>
  </si>
  <si>
    <t>3112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</si>
  <si>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</si>
  <si>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</si>
  <si>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</si>
  <si>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</si>
  <si>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</si>
  <si>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</si>
  <si>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Doprinosi na plaće (šifre 3131 do 3133)</t>
  </si>
  <si>
    <t>313</t>
  </si>
  <si>
    <t>3131</t>
  </si>
  <si>
    <t>Doprinosi za obvezno zdravstveno osiguranje</t>
  </si>
  <si>
    <t>3132</t>
  </si>
  <si>
    <t>Doprinosi za obvezno osiguranje u slučaju nezaposlenosti</t>
  </si>
  <si>
    <t>3133</t>
  </si>
  <si>
    <t>Materijalni rashodi (šifre 321+322+323+324+329)</t>
  </si>
  <si>
    <t>32</t>
  </si>
  <si>
    <t>Naknade troškova zaposlenima (šifre 3211 do 3214)</t>
  </si>
  <si>
    <t>321</t>
  </si>
  <si>
    <t>3211</t>
  </si>
  <si>
    <t>Naknade za prijevoz, za rad na terenu i odvojeni život</t>
  </si>
  <si>
    <t>3212</t>
  </si>
  <si>
    <t>Stručno usavršavanje zaposlenika</t>
  </si>
  <si>
    <t>3213</t>
  </si>
  <si>
    <t>Ostale naknade troškova zaposlenima</t>
  </si>
  <si>
    <t>3214</t>
  </si>
  <si>
    <t>Rashodi za materijal i energiju (šifre 3221 do 3227)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</si>
  <si>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</si>
  <si>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</si>
  <si>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</si>
  <si>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</si>
  <si>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</si>
  <si>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</si>
  <si>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</si>
  <si>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Materijal i dijelovi za tekuće i investicijsko održavanje</t>
  </si>
  <si>
    <t>3224</t>
  </si>
  <si>
    <t>Sitni inventar i auto gume</t>
  </si>
  <si>
    <t>3225</t>
  </si>
  <si>
    <t>Vojna sredstva za jednokratnu upotrebu</t>
  </si>
  <si>
    <t>3226</t>
  </si>
  <si>
    <t>Službena, radna i zaštitna odjeća i obuća</t>
  </si>
  <si>
    <t>3227</t>
  </si>
  <si>
    <t>Rashodi za usluge (šifre 3231 do 3239)</t>
  </si>
  <si>
    <t>323</t>
  </si>
  <si>
    <t>Usluge telefona, pošte i prijevoza</t>
  </si>
  <si>
    <t>3231</t>
  </si>
  <si>
    <t>Usluge tekućeg i investicijskog održavanja</t>
  </si>
  <si>
    <t>3232</t>
  </si>
  <si>
    <t>Usluge promidžbe i informiranja</t>
  </si>
  <si>
    <t>3233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</si>
  <si>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</si>
  <si>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</si>
  <si>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</si>
  <si>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</si>
  <si>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</si>
  <si>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</si>
  <si>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</si>
  <si>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</si>
  <si>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Računalne usluge</t>
  </si>
  <si>
    <t>3238</t>
  </si>
  <si>
    <t>Ostale usluge</t>
  </si>
  <si>
    <t>3239</t>
  </si>
  <si>
    <t>Naknade troškova osobama izvan radnog odnosa</t>
  </si>
  <si>
    <t>324</t>
  </si>
  <si>
    <t>Ostali nespomenuti rashodi poslovanja (šifre 3291 do 3299)</t>
  </si>
  <si>
    <t>329</t>
  </si>
  <si>
    <t>Naknade za rad predstavničkih i izvršnih tijela, povjerenstava i slično</t>
  </si>
  <si>
    <t>3291</t>
  </si>
  <si>
    <t>Premije osiguranja</t>
  </si>
  <si>
    <t>3292</t>
  </si>
  <si>
    <t>Reprezentacija</t>
  </si>
  <si>
    <t>3293</t>
  </si>
  <si>
    <t>Članarine i norme</t>
  </si>
  <si>
    <t>3294</t>
  </si>
  <si>
    <t>Pristojbe i naknade</t>
  </si>
  <si>
    <t>3295</t>
  </si>
  <si>
    <t>3296</t>
  </si>
  <si>
    <t>Troškovi sudskih postupaka</t>
  </si>
  <si>
    <t xml:space="preserve">Ostali nespomenuti rashodi poslovanja </t>
  </si>
  <si>
    <t>3299</t>
  </si>
  <si>
    <t xml:space="preserve">Financijski rashodi (šifre 341+342+343) </t>
  </si>
  <si>
    <t>34</t>
  </si>
  <si>
    <t>Kamate za izdane vrijednosne papire (šifre 3411 do 3419)</t>
  </si>
  <si>
    <t>341</t>
  </si>
  <si>
    <t>Kamate za izdane trezorske zapise</t>
  </si>
  <si>
    <t>3411</t>
  </si>
  <si>
    <t>Kamate za izdane mjenice</t>
  </si>
  <si>
    <t>3412</t>
  </si>
  <si>
    <t>Kamate za izdane obveznice</t>
  </si>
  <si>
    <t>3413</t>
  </si>
  <si>
    <t>Kamate za ostale vrijednosne papire</t>
  </si>
  <si>
    <t>3419</t>
  </si>
  <si>
    <t>Kamate za primljene kredite i zajmove (šifre 3421 do 3428)</t>
  </si>
  <si>
    <t>342</t>
  </si>
  <si>
    <t>Kamate za primljene kredite i zajmove od međunarodnih organizacija, institucija i tijela EU te inozemnih vlada</t>
  </si>
  <si>
    <t>3421</t>
  </si>
  <si>
    <t>Kamate za primljene kredite i zajmove od kreditnih i ostalih financijskih institucija u javnom sektoru</t>
  </si>
  <si>
    <t>3422</t>
  </si>
  <si>
    <t>Kamate za primljene kredite i zajmove od kreditnih i ostalih financijskih institucija izvan javnog sektora</t>
  </si>
  <si>
    <t>3423</t>
  </si>
  <si>
    <t>Kamate za odobrene, a nerealizirane kredite i zajmove</t>
  </si>
  <si>
    <t>3425</t>
  </si>
  <si>
    <t>Kamate za primljene zajmove od trgovačkih društava u javnom sektoru</t>
  </si>
  <si>
    <t>3426</t>
  </si>
  <si>
    <t>Kamate za primljene zajmove od trgovačkih društava i obrtnika izvan javnog sektora</t>
  </si>
  <si>
    <t>3427</t>
  </si>
  <si>
    <t>Kamate za primljene zajmove od drugih razina vlasti</t>
  </si>
  <si>
    <t>3428</t>
  </si>
  <si>
    <t>Ostali financijski rashodi (šifre 3431 do 3434)</t>
  </si>
  <si>
    <t>343</t>
  </si>
  <si>
    <t>Bankarske usluge i usluge platnog prometa</t>
  </si>
  <si>
    <t>3431</t>
  </si>
  <si>
    <t>Negativne tečajne razlike i razlike zbog primjene valutne klauzule</t>
  </si>
  <si>
    <t>3432</t>
  </si>
  <si>
    <t xml:space="preserve">Zatezne kamate </t>
  </si>
  <si>
    <t>3433</t>
  </si>
  <si>
    <t>Ostali nespomenuti financijski rashodi</t>
  </si>
  <si>
    <t>3434</t>
  </si>
  <si>
    <t>Subvencije (šifre 351+352+353)</t>
  </si>
  <si>
    <t>35</t>
  </si>
  <si>
    <t>Subvencije trgovačkim društvima u javnom sektoru (šifre 3511+3512)</t>
  </si>
  <si>
    <t>351</t>
  </si>
  <si>
    <t>Subvencije kreditnim i ostalim financijskim institucijama u javnom sektoru</t>
  </si>
  <si>
    <t>3511</t>
  </si>
  <si>
    <t>Subvencije trgovačkim društvima u javnom sektoru</t>
  </si>
  <si>
    <t>3512</t>
  </si>
  <si>
    <t>Subvencije trgovačkim društvima, zadrugama, poljoprivrednicima i obrtnicima izvan javnog sektora (šifre 3521 do 3523)</t>
  </si>
  <si>
    <t>352</t>
  </si>
  <si>
    <t>Subvencije kreditnim i ostalim financijskim institucijama izvan javnog sektora</t>
  </si>
  <si>
    <t>3521</t>
  </si>
  <si>
    <t>Subvencije trgovačkim društvima i zadrugama izvan javnog sektora</t>
  </si>
  <si>
    <t>3522</t>
  </si>
  <si>
    <t>Subvencije poljoprivrednicima i obrtnicima</t>
  </si>
  <si>
    <t>3523</t>
  </si>
  <si>
    <t>353</t>
  </si>
  <si>
    <t xml:space="preserve">Subvencije trgovačkim društvima, zadrugama, poljoprivrednicima i obrtnicima iz EU sredstava </t>
  </si>
  <si>
    <t>Pomoći dane u inozemstvo i unutar općeg proračuna (šifre 361+362+363+366+367+368+369)</t>
  </si>
  <si>
    <t>36</t>
  </si>
  <si>
    <t>Pomoći inozemnim vladama (šifre 3611+3612)</t>
  </si>
  <si>
    <t>361</t>
  </si>
  <si>
    <t>Tekuće pomoći inozemnim vladama</t>
  </si>
  <si>
    <t>3611</t>
  </si>
  <si>
    <t>Kapitalne pomoći inozemnim vladama</t>
  </si>
  <si>
    <t>3612</t>
  </si>
  <si>
    <t>Pomoći međunarodnim organizacijama te institucijama i tijelima EU (šifre 3621+3622)</t>
  </si>
  <si>
    <t>362</t>
  </si>
  <si>
    <t>Tekuće pomoći međunarodnim organizacijama te institucijama i tijelima EU</t>
  </si>
  <si>
    <t>3621</t>
  </si>
  <si>
    <t>Kapitalne pomoći međunarodnim organizacijama te institucijama i tijelima EU</t>
  </si>
  <si>
    <t>3622</t>
  </si>
  <si>
    <t>Pomoći unutar općeg proračuna (šifre 3631 do 3636)</t>
  </si>
  <si>
    <t>363</t>
  </si>
  <si>
    <t>Tekuće pomoći unutar općeg proračuna</t>
  </si>
  <si>
    <t>3631</t>
  </si>
  <si>
    <t xml:space="preserve">Kapitalne pomoći unutar općeg proračuna </t>
  </si>
  <si>
    <t>3632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</si>
  <si>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</si>
  <si>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</si>
  <si>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</si>
  <si>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</si>
  <si>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</t>
  </si>
  <si>
    <t>Pomoći proračunskim korisnicima drugih proračuna (šifre 3661 do 3663)</t>
  </si>
  <si>
    <t>3661</t>
  </si>
  <si>
    <t>Tekuće pomoći proračunskim korisnicima drugih proračuna</t>
  </si>
  <si>
    <t>3662</t>
  </si>
  <si>
    <t>Kapitalne pomoći proračunskim korisnicima drugih proračuna</t>
  </si>
  <si>
    <t>3663</t>
  </si>
  <si>
    <t>Pomoći proračunskim korisnicima po protestiranim jamstvima</t>
  </si>
  <si>
    <t>367</t>
  </si>
  <si>
    <t>Prijenosi proračunskim korisnicima iz nadležnog proračuna za financiranje redovne djelatnosti (šifre 3672 do 3674)</t>
  </si>
  <si>
    <t>Prijenosi proračunskim korisnicima iz nadležnog proračuna za financiranje rashoda poslovanja</t>
  </si>
  <si>
    <t>3672</t>
  </si>
  <si>
    <t>Prijenosi proračunskim korisnicima iz nadležnog proračuna za nabavu nefinancijske imovine</t>
  </si>
  <si>
    <t>3673</t>
  </si>
  <si>
    <t>Prijenosi proračunskim korisnicima iz nadležnog proračuna za financijsku imovinu i otplatu zajmova</t>
  </si>
  <si>
    <t>3674</t>
  </si>
  <si>
    <t>368</t>
  </si>
  <si>
    <t>Pomoći temeljem prijenosa EU sredstava (šifre 3681+3682)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</si>
  <si>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</si>
  <si>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</si>
  <si>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</si>
  <si>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</si>
  <si>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</si>
  <si>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(šifre 3691 do 3694)</t>
  </si>
  <si>
    <t>3691</t>
  </si>
  <si>
    <t>3692</t>
  </si>
  <si>
    <t>3693</t>
  </si>
  <si>
    <t>3694</t>
  </si>
  <si>
    <t>Naknade građanima i kućanstvima na temelju osiguranja i druge naknade (šifre 371+372)</t>
  </si>
  <si>
    <t>37</t>
  </si>
  <si>
    <t>Naknade građanima i kućanstvima na temelju osiguranja (šifre 3711 do 3715)</t>
  </si>
  <si>
    <t>371</t>
  </si>
  <si>
    <t>Naknade građanima i kućanstvima u novcu - neposredno ili putem ustanova izvan javnog sektora</t>
  </si>
  <si>
    <t>3711</t>
  </si>
  <si>
    <t>Naknade građanima i kućanstvima u naravi - neposredno ili putem ustanova izvan javnog sektora</t>
  </si>
  <si>
    <t>3712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</si>
  <si>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</si>
  <si>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</si>
  <si>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</si>
  <si>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</si>
  <si>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</si>
  <si>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</si>
  <si>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(šifre 3721 do 3723) </t>
  </si>
  <si>
    <t>372</t>
  </si>
  <si>
    <t xml:space="preserve">Naknade građanima i kućanstvima u novcu </t>
  </si>
  <si>
    <t>3721</t>
  </si>
  <si>
    <t>Naknade građanima i kućanstvima u naravi</t>
  </si>
  <si>
    <t>3722</t>
  </si>
  <si>
    <t>3723</t>
  </si>
  <si>
    <t>Naknade građanima i kućanstvima iz EU sredstava</t>
  </si>
  <si>
    <t>Ostali rashodi (šifre 381+382+383+386)</t>
  </si>
  <si>
    <t>38</t>
  </si>
  <si>
    <t xml:space="preserve">Tekuće donacije (šifre 3811 do 3813) </t>
  </si>
  <si>
    <t>381</t>
  </si>
  <si>
    <t>Tekuće donacije u novcu</t>
  </si>
  <si>
    <t>3811</t>
  </si>
  <si>
    <t>Tekuće donacije u naravi</t>
  </si>
  <si>
    <t>3812</t>
  </si>
  <si>
    <t>3813</t>
  </si>
  <si>
    <t>Tekuće donacije iz EU sredstava</t>
  </si>
  <si>
    <t>Rashodi za nabavu nefinancijske imovine (šifre 41+42+43+44+45)</t>
  </si>
  <si>
    <t>4</t>
  </si>
  <si>
    <t>Rashodi za nabavu neproizvedene dugotrajne imovine (šifre 411+412)</t>
  </si>
  <si>
    <t>41</t>
  </si>
  <si>
    <t>Materijalna imovina - prirodna bogatstva (šifre 4111 do 4113)</t>
  </si>
  <si>
    <t>411</t>
  </si>
  <si>
    <t>4111</t>
  </si>
  <si>
    <t>4112</t>
  </si>
  <si>
    <t>Ostala prirodna materijalna imovina</t>
  </si>
  <si>
    <t>4113</t>
  </si>
  <si>
    <t>Nematerijalna imovina (šifre 4121 do 4126)</t>
  </si>
  <si>
    <t>412</t>
  </si>
  <si>
    <t>4121</t>
  </si>
  <si>
    <t>4122</t>
  </si>
  <si>
    <t>4123</t>
  </si>
  <si>
    <t>4124</t>
  </si>
  <si>
    <t>4125</t>
  </si>
  <si>
    <t>4126</t>
  </si>
  <si>
    <t>Rashodi za nabavu proizvedene dugotrajne imovine (šifre 421+422+423+424+425+426)</t>
  </si>
  <si>
    <t>42</t>
  </si>
  <si>
    <t>Građevinski objekti (šifre 4211 do 4214)</t>
  </si>
  <si>
    <t>421</t>
  </si>
  <si>
    <t>4211</t>
  </si>
  <si>
    <t>4212</t>
  </si>
  <si>
    <t>4213</t>
  </si>
  <si>
    <t>4214</t>
  </si>
  <si>
    <t>Postrojenja i oprema (šifre 4221 do 4228)</t>
  </si>
  <si>
    <t>422</t>
  </si>
  <si>
    <t>Uredska oprema i namještaj</t>
  </si>
  <si>
    <t>4221</t>
  </si>
  <si>
    <t>Komunikacijska oprema</t>
  </si>
  <si>
    <t>4222</t>
  </si>
  <si>
    <t>Oprema za održavanje i zaštitu</t>
  </si>
  <si>
    <t>4223</t>
  </si>
  <si>
    <t>Medicinska i laboratorijska oprema</t>
  </si>
  <si>
    <t>4224</t>
  </si>
  <si>
    <t xml:space="preserve">Instrumenti, uređaji i strojevi </t>
  </si>
  <si>
    <t>4225</t>
  </si>
  <si>
    <t>Sportska i glazbena oprema</t>
  </si>
  <si>
    <t>4226</t>
  </si>
  <si>
    <t>Uređaji, strojevi i oprema za ostale namjene</t>
  </si>
  <si>
    <t>4227</t>
  </si>
  <si>
    <t>4228</t>
  </si>
  <si>
    <t>Vojna oprema</t>
  </si>
  <si>
    <t>Prijevozna sredstva (šifre 4231 do 4234)</t>
  </si>
  <si>
    <t>423</t>
  </si>
  <si>
    <t>Prijevozna sredstva u cestovnom prometu</t>
  </si>
  <si>
    <t>4231</t>
  </si>
  <si>
    <t>Prijevozna sredstva u željezničkom prometu</t>
  </si>
  <si>
    <t>4232</t>
  </si>
  <si>
    <t>Prijevozna sredstva u pomorskom i riječnom prometu</t>
  </si>
  <si>
    <t>4233</t>
  </si>
  <si>
    <t>Prijevozna sredstva u zračnom prometu</t>
  </si>
  <si>
    <t>4234</t>
  </si>
  <si>
    <t>Knjige, umjetnička djela i ostale izložbene vrijednosti (šifre 4241 do 4244)</t>
  </si>
  <si>
    <t>424</t>
  </si>
  <si>
    <t xml:space="preserve">Knjige </t>
  </si>
  <si>
    <t>4241</t>
  </si>
  <si>
    <t>Umjetnička djela (izložena u galerijama, muzejima i slično)</t>
  </si>
  <si>
    <t>4242</t>
  </si>
  <si>
    <t>Muzejski izlošci i predmeti prirodnih rijetkosti</t>
  </si>
  <si>
    <t>4243</t>
  </si>
  <si>
    <t>Ostale nespomenute izložbene vrijednosti</t>
  </si>
  <si>
    <t>4244</t>
  </si>
  <si>
    <t>Višegodišnji nasadi i osnovno stado (šifre 4251+4252)</t>
  </si>
  <si>
    <t>425</t>
  </si>
  <si>
    <t xml:space="preserve">Višegodišnji nasadi </t>
  </si>
  <si>
    <t>4251</t>
  </si>
  <si>
    <t>Osnovno stado</t>
  </si>
  <si>
    <t>4252</t>
  </si>
  <si>
    <t>Nematerijalna proizvedena imovina (šifre 4261 do 4264)</t>
  </si>
  <si>
    <t>426</t>
  </si>
  <si>
    <t>Istraživanje rudnih bogatstava</t>
  </si>
  <si>
    <t>4261</t>
  </si>
  <si>
    <t xml:space="preserve">Ulaganja u računalne programe </t>
  </si>
  <si>
    <t>4262</t>
  </si>
  <si>
    <t>Umjetnička, literarna i znanstvena djela</t>
  </si>
  <si>
    <t>4263</t>
  </si>
  <si>
    <t>Ostala nematerijalna proizvedena imovina</t>
  </si>
  <si>
    <t>4264</t>
  </si>
  <si>
    <t>Rashodi za nabavu plemenitih metala i ostalih pohranjenih vrijednosti (šifra 431)</t>
  </si>
  <si>
    <t>43</t>
  </si>
  <si>
    <t>Plemeniti metali i ostale pohranjene vrijednosti (šifre 4311+4312)</t>
  </si>
  <si>
    <t>431</t>
  </si>
  <si>
    <t>Plemeniti metali i drago kamenje</t>
  </si>
  <si>
    <t>4311</t>
  </si>
  <si>
    <t>Pohranjene knjige, umjetnička djela i slične vrijednosti</t>
  </si>
  <si>
    <t>4312</t>
  </si>
  <si>
    <t>Rashodi za nabavu proizvedene kratkotrajne imovine (šifra 441)</t>
  </si>
  <si>
    <t>44</t>
  </si>
  <si>
    <t>Rashodi za nabavu zaliha</t>
  </si>
  <si>
    <t>441</t>
  </si>
  <si>
    <t>Rashodi za dodatna ulaganja na nefinancijskoj imovini (šifre 451 do 454)</t>
  </si>
  <si>
    <t>45</t>
  </si>
  <si>
    <t>Dodatna ulaganja na građevinskim objektima</t>
  </si>
  <si>
    <t>451</t>
  </si>
  <si>
    <t>Dodatna ulaganja na postrojenjima i opremi</t>
  </si>
  <si>
    <t>452</t>
  </si>
  <si>
    <t>Dodatna ulaganja na prijevoznim sredstvima</t>
  </si>
  <si>
    <t>453</t>
  </si>
  <si>
    <t>Dodatna ulaganja za ostalu nefinancijsku imovinu</t>
  </si>
  <si>
    <t>454</t>
  </si>
  <si>
    <t>Račun / opis</t>
  </si>
  <si>
    <t>Indeks  3/1</t>
  </si>
  <si>
    <t>Indeks  3/2</t>
  </si>
  <si>
    <t>PRIHODI I RASHODI PREMA IZVORIMA FINANCIRANJA</t>
  </si>
  <si>
    <t>1</t>
  </si>
  <si>
    <t>2</t>
  </si>
  <si>
    <t>5</t>
  </si>
  <si>
    <t>5.K.</t>
  </si>
  <si>
    <t>7.3.</t>
  </si>
  <si>
    <t>4.1.</t>
  </si>
  <si>
    <t>1.1.</t>
  </si>
  <si>
    <t>5.Đ.</t>
  </si>
  <si>
    <t>OPĆI PRIHODI I PRIMICI</t>
  </si>
  <si>
    <t>DECENTRALIZIRANA SREDSTVA- OŠ</t>
  </si>
  <si>
    <t>3.3.</t>
  </si>
  <si>
    <t>VLASTITI PRIHODI- OŠ</t>
  </si>
  <si>
    <t>4.L.</t>
  </si>
  <si>
    <t>PRIHODI ZA POSEBNE NAMJENE- OŠ</t>
  </si>
  <si>
    <t>POMOĆI- OŠ</t>
  </si>
  <si>
    <t>PRIHODI OD PRODAJE ILI ZAMJENE NEFINANCIJSKE IMOVINE- OŠ</t>
  </si>
  <si>
    <t>MINISTARSTVO POLJOPRIVREDE</t>
  </si>
  <si>
    <t xml:space="preserve">Izvor </t>
  </si>
  <si>
    <t>SVEUKUPNI RASHODI</t>
  </si>
  <si>
    <t>Rashodi prema funkcijskoj klasifikaciji</t>
  </si>
  <si>
    <t/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</si>
  <si>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</si>
  <si>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</si>
  <si>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</si>
  <si>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</si>
  <si>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</si>
  <si>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</si>
  <si>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</si>
  <si>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</si>
  <si>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</si>
  <si>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Funkcijska klasifikacija 096 Dodatne usluge u obrazovanju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</si>
  <si>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</si>
  <si>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</si>
  <si>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</si>
  <si>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</si>
  <si>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</si>
  <si>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>9 Vlastiti izvori</t>
  </si>
  <si>
    <t>92 Rezultat poslovanja</t>
  </si>
  <si>
    <t>922 Višak/manjak prihoda</t>
  </si>
  <si>
    <t>9221 Višak prihoda</t>
  </si>
  <si>
    <t xml:space="preserve"> KORIŠTENJE SREDSTAVA IZ PRETHODNIH GODINA</t>
  </si>
  <si>
    <t>POZICIJA</t>
  </si>
  <si>
    <t>BROJ KONTA</t>
  </si>
  <si>
    <t>VRSTA RASHODA / IZDATAKA</t>
  </si>
  <si>
    <t>PLANIRANO</t>
  </si>
  <si>
    <t>REALIZIRANO</t>
  </si>
  <si>
    <t>SVEUKUPNO RASHODI / IZDACI</t>
  </si>
  <si>
    <t>Razdjel</t>
  </si>
  <si>
    <t>003</t>
  </si>
  <si>
    <t>UPRAVNI ODJEL ZA POLJOPRIVREDU, RURALNI RAZVITAK  I ŠUMARSTVO</t>
  </si>
  <si>
    <t>Glava</t>
  </si>
  <si>
    <t>003006</t>
  </si>
  <si>
    <t>PROJEKTI I PROGRAMI EU</t>
  </si>
  <si>
    <t>Glavni program</t>
  </si>
  <si>
    <t>P52</t>
  </si>
  <si>
    <t>Program</t>
  </si>
  <si>
    <t>1001</t>
  </si>
  <si>
    <t>POTICANJE KORIŠTENJA SREDSTAVA IZ FONDOVA EU</t>
  </si>
  <si>
    <t>Tekući projekt</t>
  </si>
  <si>
    <t>T100011</t>
  </si>
  <si>
    <t>NOVA ŠKOLSKA SHEMA VOĆA I POVRĆA TE MLIJEKA I MLIJEČNIH PROIZVODA</t>
  </si>
  <si>
    <t xml:space="preserve">Korisnik </t>
  </si>
  <si>
    <t>K009</t>
  </si>
  <si>
    <t>OŠ POKUPSKO, POKUPSKO (14363)</t>
  </si>
  <si>
    <t>5.</t>
  </si>
  <si>
    <t>POMOĆI</t>
  </si>
  <si>
    <t>Rashodi poslovanja</t>
  </si>
  <si>
    <t>Naknade građanima i kućanstvima na temelju osiguranja i druge naknade</t>
  </si>
  <si>
    <t>Ostale naknade građanima i kućanstvima iz proračuna</t>
  </si>
  <si>
    <t>R0250.17</t>
  </si>
  <si>
    <t>004</t>
  </si>
  <si>
    <t>UPRAVNI ODJEL ZA ODGOJ I OBRAZOVANJE</t>
  </si>
  <si>
    <t>004002</t>
  </si>
  <si>
    <t>OSNOVNO ŠKOLSTVO</t>
  </si>
  <si>
    <t>P15</t>
  </si>
  <si>
    <t>MINIMALNI STANDARD U OSNOVNOM ŠKOLSTVU</t>
  </si>
  <si>
    <t>MINIMALNI STANDARD U OSNOVNOM ŠKOLSTVU- MATERIJALNI I FINANCIJSKI RASHODI</t>
  </si>
  <si>
    <t>Aktivnost</t>
  </si>
  <si>
    <t>A100003</t>
  </si>
  <si>
    <t>Energenti</t>
  </si>
  <si>
    <t>1.</t>
  </si>
  <si>
    <t>Materijalni rashodi</t>
  </si>
  <si>
    <t>Rashodi za materijal i energiju</t>
  </si>
  <si>
    <t>R0263.02</t>
  </si>
  <si>
    <t>R10052</t>
  </si>
  <si>
    <t>P51</t>
  </si>
  <si>
    <t>KAPITALNO ULAGANJE</t>
  </si>
  <si>
    <t>KAPITALNO ULAGANJE U OSNOVNO ŠKOLSTVO</t>
  </si>
  <si>
    <t>Kapitalni projekt</t>
  </si>
  <si>
    <t>K100134</t>
  </si>
  <si>
    <t>OŠ POKUPSKO - REKONSTRUKCIJA SVLAČIONICA</t>
  </si>
  <si>
    <t>Rashodi za nabavu nefinancijske imovine</t>
  </si>
  <si>
    <t>Rashodi za dodatna ulaganja na nefinancijskoj imovini</t>
  </si>
  <si>
    <t>R0277</t>
  </si>
  <si>
    <t>4511</t>
  </si>
  <si>
    <t>Proračunski korisnik</t>
  </si>
  <si>
    <t>21436</t>
  </si>
  <si>
    <t>OŠ POKUPSKO, POKUPSKO</t>
  </si>
  <si>
    <t>A100001</t>
  </si>
  <si>
    <t>RASHODI POSLOVANJA</t>
  </si>
  <si>
    <t>4.</t>
  </si>
  <si>
    <t>PRIHODI ZA POSEBNE NAMJENE</t>
  </si>
  <si>
    <t>Naknade troškova zaposlenima</t>
  </si>
  <si>
    <t>R0413</t>
  </si>
  <si>
    <t>R0414</t>
  </si>
  <si>
    <t>R0415</t>
  </si>
  <si>
    <t>R0416</t>
  </si>
  <si>
    <t>R0417</t>
  </si>
  <si>
    <t>Rashodi za usluge</t>
  </si>
  <si>
    <t>R0418</t>
  </si>
  <si>
    <t>R0419</t>
  </si>
  <si>
    <t>R0420</t>
  </si>
  <si>
    <t>R0421</t>
  </si>
  <si>
    <t>R0422</t>
  </si>
  <si>
    <t>R0423</t>
  </si>
  <si>
    <t>Ostali nespomenuti rashodi poslovanja</t>
  </si>
  <si>
    <t>R0424</t>
  </si>
  <si>
    <t>R0425</t>
  </si>
  <si>
    <t>R0426</t>
  </si>
  <si>
    <t>Financijski rashodi</t>
  </si>
  <si>
    <t>Ostali financijski rashodi</t>
  </si>
  <si>
    <t>R0427</t>
  </si>
  <si>
    <t>A100002</t>
  </si>
  <si>
    <t>TEKUĆE INVESTICIJSKO ODRŽAVANJE- minimalni standard</t>
  </si>
  <si>
    <t>R0428</t>
  </si>
  <si>
    <t>R0429</t>
  </si>
  <si>
    <t>004004</t>
  </si>
  <si>
    <t>ŠKOLSTVO-OSTALE IZVAN DECENTRALIZIRANE FUNKCIJE</t>
  </si>
  <si>
    <t>P17</t>
  </si>
  <si>
    <t>POTREBE IZNAD MINIMALNOG STANDARDA</t>
  </si>
  <si>
    <t>POJAČANI STANDARD U ŠKOLSTVU</t>
  </si>
  <si>
    <t>T100002</t>
  </si>
  <si>
    <t>ŽUPANIJSKA STRUČNA VIJEĆA</t>
  </si>
  <si>
    <t>R1258.07</t>
  </si>
  <si>
    <t>T100040</t>
  </si>
  <si>
    <t>STRUČNO USAVRŠAVANJE DJELATNIKA U ŠKOLSTVU</t>
  </si>
  <si>
    <t>R1288.22</t>
  </si>
  <si>
    <t>T100041</t>
  </si>
  <si>
    <t>E-TEHNIČAR</t>
  </si>
  <si>
    <t>R1291.22</t>
  </si>
  <si>
    <t>1002</t>
  </si>
  <si>
    <t>T100001</t>
  </si>
  <si>
    <t>OPREMA ŠKOLA</t>
  </si>
  <si>
    <t>Rashodi za nabavu proizvedene dugotrajne imovine</t>
  </si>
  <si>
    <t>Postrojenja i oprema</t>
  </si>
  <si>
    <t>R1372.11</t>
  </si>
  <si>
    <t>DODATNA ULAGANJA</t>
  </si>
  <si>
    <t>R1373.01</t>
  </si>
  <si>
    <t>T100016</t>
  </si>
  <si>
    <t>KNJIGE ZA ŠKOLSKU KNJIŽNICU</t>
  </si>
  <si>
    <t>Knjige, umjetnička djela i ostale izložbene vrijednosti</t>
  </si>
  <si>
    <t>R1002522</t>
  </si>
  <si>
    <t>Knjige</t>
  </si>
  <si>
    <t>1003</t>
  </si>
  <si>
    <t>TEKUĆE I INVESTICIJSKO ODRŽAVNJE U ŠKOLSTVU</t>
  </si>
  <si>
    <t>TEKUĆE I INVESTICIJSKO ODRŽAVANJE U ŠKOLSTVU</t>
  </si>
  <si>
    <t>R1374.02</t>
  </si>
  <si>
    <t>004008</t>
  </si>
  <si>
    <t>OSNOVNE I SREDNJE ŠKOLE IZVAN ŽUPANIJSKOG PRORAČUNA</t>
  </si>
  <si>
    <t>81436</t>
  </si>
  <si>
    <t>P63</t>
  </si>
  <si>
    <t>PROGRAMI OSNOVNIH ŠKOLA IZVAN ŽUPANIJSKOG PRORAČUNA</t>
  </si>
  <si>
    <t>3.</t>
  </si>
  <si>
    <t>VLASTITI PRIHODI</t>
  </si>
  <si>
    <t>R1731.01</t>
  </si>
  <si>
    <t>R1731.07</t>
  </si>
  <si>
    <t>R1731.08</t>
  </si>
  <si>
    <t>R1731.09</t>
  </si>
  <si>
    <t>R1731.02</t>
  </si>
  <si>
    <t>R1731.10</t>
  </si>
  <si>
    <t>R1731.03</t>
  </si>
  <si>
    <t>Pomoći dane u inozemstvo i unutar općeg proračuna</t>
  </si>
  <si>
    <t>Pomoći proračunskim korisnicima drugih proračuna</t>
  </si>
  <si>
    <t>R1731.11</t>
  </si>
  <si>
    <t>R1731.12</t>
  </si>
  <si>
    <t>Ostali rashodi</t>
  </si>
  <si>
    <t>R1731.06</t>
  </si>
  <si>
    <t>R1731</t>
  </si>
  <si>
    <t>R1731.04</t>
  </si>
  <si>
    <t>R1731.14</t>
  </si>
  <si>
    <t>R1731.05</t>
  </si>
  <si>
    <t>R1731.13</t>
  </si>
  <si>
    <t>7.</t>
  </si>
  <si>
    <t>PRIHODI OD PRODAJE NEFINANCIJSKE IMOVINE I NAKNADE S NASLOVA</t>
  </si>
  <si>
    <t>R1732</t>
  </si>
  <si>
    <t>R1733</t>
  </si>
  <si>
    <t>R1733.01</t>
  </si>
  <si>
    <t>R1734</t>
  </si>
  <si>
    <t>R1735</t>
  </si>
  <si>
    <t>ADMINISTRATIVNO, TEHNIČKO I STRUČNO OSOBLJE</t>
  </si>
  <si>
    <t>R1736.01</t>
  </si>
  <si>
    <t>Rashodi za zaposlene</t>
  </si>
  <si>
    <t>Plaće (Bruto)</t>
  </si>
  <si>
    <t>R1736</t>
  </si>
  <si>
    <t>R1737</t>
  </si>
  <si>
    <t>3121</t>
  </si>
  <si>
    <t>Doprinosi na plaće</t>
  </si>
  <si>
    <t>R1738</t>
  </si>
  <si>
    <t>R1739</t>
  </si>
  <si>
    <t>R1740</t>
  </si>
  <si>
    <t>R1741</t>
  </si>
  <si>
    <t>R1742</t>
  </si>
  <si>
    <t>R1742.01</t>
  </si>
  <si>
    <t>R1743</t>
  </si>
  <si>
    <t>R1744</t>
  </si>
  <si>
    <t>T100003</t>
  </si>
  <si>
    <t>ŠKOLSKA KUHINJA</t>
  </si>
  <si>
    <t>R1745</t>
  </si>
  <si>
    <t>R1746</t>
  </si>
  <si>
    <t>R1747</t>
  </si>
  <si>
    <t>R1748</t>
  </si>
  <si>
    <t>R1749</t>
  </si>
  <si>
    <t>R1750</t>
  </si>
  <si>
    <t>T100010</t>
  </si>
  <si>
    <t>OSTALE IZVANŠKOLSKE AKTIVNOSTI</t>
  </si>
  <si>
    <t>R1752.01</t>
  </si>
  <si>
    <t>R1751</t>
  </si>
  <si>
    <t>R1752</t>
  </si>
  <si>
    <t>R1752.03</t>
  </si>
  <si>
    <t>R1752.05</t>
  </si>
  <si>
    <t>Prijenosi između proračunskih korisnika istog proračuna</t>
  </si>
  <si>
    <t>R1752.02</t>
  </si>
  <si>
    <t>R1752.04</t>
  </si>
  <si>
    <t>T100012</t>
  </si>
  <si>
    <t>R1753</t>
  </si>
  <si>
    <t>R1754</t>
  </si>
  <si>
    <t>R1755</t>
  </si>
  <si>
    <t>R1756</t>
  </si>
  <si>
    <t>NABAVA UDŽBENIKA ZA UČENIKA</t>
  </si>
  <si>
    <t>R1756.03</t>
  </si>
  <si>
    <t>R1756.02</t>
  </si>
  <si>
    <t>T100027</t>
  </si>
  <si>
    <t>OPSKRBA BESPLATNIM ZALIHAMA MENSTRUALNIH HIGIJENSKIH POTREPŠTINA</t>
  </si>
  <si>
    <t>R1756.01</t>
  </si>
  <si>
    <t>Izvršenje po programskoj klasifikaciji</t>
  </si>
  <si>
    <t>IZVRŠENJE FINANCIJSKOG PLANA PRORAČUNSKOG KORISNIKA DRŽAVNOG PRORAČUNA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</si>
</sst>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$-1041A]#,##0.00;\-\ #,##0.00"/>
    <numFmt numFmtId="166" formatCode="0.00##\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</font>
    <font>
      <b/>
      <sz val="12"/>
      <color rgb="FF0C0C0C"/>
      <name val="Arial"/>
      <family val="2"/>
    </font>
    <font>
      <sz val="12"/>
      <name val="Arial"/>
      <family val="2"/>
    </font>
    <font>
      <b/>
      <sz val="9"/>
      <color rgb="FF0C0C0C"/>
      <name val="Arial"/>
      <family val="2"/>
    </font>
    <font>
      <b/>
      <sz val="8"/>
      <color rgb="FF0C0C0C"/>
      <name val="Arial"/>
      <family val="2"/>
    </font>
    <font>
      <sz val="9"/>
      <color theme="1"/>
      <name val="Arial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trike/>
      <sz val="9"/>
      <color theme="1"/>
      <name val="Arial"/>
      <family val="2"/>
    </font>
    <font>
      <b/>
      <sz val="14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b/>
      <sz val="14"/>
      <name val="Arial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EE75"/>
        <bgColor rgb="FFFFEE75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A3C9B9"/>
        <bgColor rgb="FFA3C9B9"/>
      </patternFill>
    </fill>
    <fill>
      <patternFill patternType="solid">
        <fgColor rgb="FFFEDE01"/>
        <bgColor rgb="FFFEDE01"/>
      </patternFill>
    </fill>
    <fill>
      <patternFill patternType="solid">
        <fgColor rgb="FFFFFFFF"/>
        <bgColor rgb="FFFFFFFF"/>
      </patternFill>
    </fill>
    <fill>
      <patternFill patternType="solid">
        <fgColor rgb="FF3535FF"/>
        <bgColor rgb="FF3535FF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27" fillId="0" borderId="0"/>
  </cellStyleXfs>
  <cellXfs count="188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5" fillId="0" borderId="3" xfId="0" quotePrefix="1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3" borderId="3" xfId="0" quotePrefix="1" applyFont="1" applyFill="1" applyBorder="1" applyAlignment="1">
      <alignment horizontal="left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3" fontId="4" fillId="3" borderId="3" xfId="0" applyNumberFormat="1" applyFont="1" applyFill="1" applyBorder="1" applyAlignment="1">
      <alignment horizontal="right"/>
    </xf>
    <xf numFmtId="0" fontId="15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5" fillId="3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horizontal="left"/>
    </xf>
    <xf numFmtId="0" fontId="7" fillId="3" borderId="2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/>
    <xf numFmtId="0" fontId="16" fillId="4" borderId="3" xfId="0" applyFont="1" applyFill="1" applyBorder="1" applyAlignment="1"/>
    <xf numFmtId="4" fontId="7" fillId="0" borderId="3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 wrapText="1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 applyProtection="1">
      <alignment vertical="center"/>
    </xf>
    <xf numFmtId="4" fontId="5" fillId="3" borderId="3" xfId="0" applyNumberFormat="1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 applyProtection="1">
      <alignment vertical="center" wrapText="1"/>
    </xf>
    <xf numFmtId="4" fontId="5" fillId="3" borderId="3" xfId="0" applyNumberFormat="1" applyFont="1" applyFill="1" applyBorder="1" applyAlignment="1" applyProtection="1">
      <alignment horizontal="right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left" vertical="center" wrapText="1"/>
    </xf>
    <xf numFmtId="4" fontId="4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wrapText="1"/>
    </xf>
    <xf numFmtId="10" fontId="5" fillId="0" borderId="3" xfId="0" applyNumberFormat="1" applyFont="1" applyFill="1" applyBorder="1" applyAlignment="1">
      <alignment horizontal="right"/>
    </xf>
    <xf numFmtId="0" fontId="13" fillId="0" borderId="0" xfId="0" applyFont="1" applyAlignment="1">
      <alignment vertical="top"/>
    </xf>
    <xf numFmtId="0" fontId="19" fillId="5" borderId="7" xfId="0" applyNumberFormat="1" applyFont="1" applyFill="1" applyBorder="1" applyAlignment="1" applyProtection="1">
      <alignment horizontal="left" vertical="center" wrapText="1"/>
    </xf>
    <xf numFmtId="49" fontId="21" fillId="0" borderId="11" xfId="0" applyNumberFormat="1" applyFont="1" applyFill="1" applyBorder="1" applyAlignment="1" applyProtection="1">
      <alignment horizontal="left" vertical="top" wrapText="1"/>
    </xf>
    <xf numFmtId="49" fontId="21" fillId="0" borderId="12" xfId="0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left" vertical="top" wrapText="1"/>
    </xf>
    <xf numFmtId="4" fontId="22" fillId="0" borderId="12" xfId="0" applyNumberFormat="1" applyFont="1" applyFill="1" applyBorder="1" applyAlignment="1" applyProtection="1">
      <alignment horizontal="right" vertical="top" shrinkToFit="1"/>
    </xf>
    <xf numFmtId="164" fontId="23" fillId="0" borderId="14" xfId="0" applyNumberFormat="1" applyFont="1" applyFill="1" applyBorder="1" applyAlignment="1" applyProtection="1">
      <alignment horizontal="right" vertical="top"/>
    </xf>
    <xf numFmtId="4" fontId="23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21" fillId="0" borderId="12" xfId="0" applyNumberFormat="1" applyFont="1" applyFill="1" applyBorder="1" applyAlignment="1" applyProtection="1">
      <alignment horizontal="left" vertical="center" wrapText="1" shrinkToFit="1"/>
    </xf>
    <xf numFmtId="49" fontId="24" fillId="0" borderId="12" xfId="0" applyNumberFormat="1" applyFont="1" applyFill="1" applyBorder="1" applyAlignment="1" applyProtection="1">
      <alignment horizontal="left" vertical="center" wrapText="1"/>
    </xf>
    <xf numFmtId="49" fontId="24" fillId="0" borderId="12" xfId="0" applyNumberFormat="1" applyFont="1" applyFill="1" applyBorder="1" applyAlignment="1" applyProtection="1">
      <alignment horizontal="left" vertical="center" wrapText="1" shrinkToFit="1"/>
    </xf>
    <xf numFmtId="0" fontId="26" fillId="0" borderId="0" xfId="0" applyFont="1" applyAlignment="1"/>
    <xf numFmtId="0" fontId="20" fillId="5" borderId="9" xfId="0" applyNumberFormat="1" applyFont="1" applyFill="1" applyBorder="1" applyAlignment="1" applyProtection="1">
      <alignment horizontal="center" vertical="center"/>
    </xf>
    <xf numFmtId="0" fontId="20" fillId="5" borderId="10" xfId="0" applyNumberFormat="1" applyFont="1" applyFill="1" applyBorder="1" applyAlignment="1" applyProtection="1">
      <alignment horizontal="center" vertical="center"/>
    </xf>
    <xf numFmtId="4" fontId="22" fillId="0" borderId="15" xfId="0" applyNumberFormat="1" applyFont="1" applyFill="1" applyBorder="1" applyAlignment="1" applyProtection="1">
      <alignment horizontal="right" vertical="top" shrinkToFit="1"/>
    </xf>
    <xf numFmtId="4" fontId="23" fillId="0" borderId="15" xfId="0" applyNumberFormat="1" applyFont="1" applyFill="1" applyBorder="1" applyAlignment="1" applyProtection="1">
      <alignment horizontal="right" vertical="top" shrinkToFit="1"/>
      <protection locked="0"/>
    </xf>
    <xf numFmtId="4" fontId="0" fillId="0" borderId="0" xfId="0" applyNumberFormat="1"/>
    <xf numFmtId="2" fontId="0" fillId="0" borderId="0" xfId="0" applyNumberFormat="1"/>
    <xf numFmtId="0" fontId="8" fillId="4" borderId="0" xfId="0" applyFont="1" applyFill="1" applyAlignment="1"/>
    <xf numFmtId="0" fontId="28" fillId="6" borderId="0" xfId="2" applyNumberFormat="1" applyFont="1" applyFill="1" applyBorder="1" applyAlignment="1">
      <alignment horizontal="left" vertical="center" wrapText="1" readingOrder="1"/>
    </xf>
    <xf numFmtId="0" fontId="28" fillId="6" borderId="0" xfId="2" applyNumberFormat="1" applyFont="1" applyFill="1" applyBorder="1" applyAlignment="1">
      <alignment vertical="center" wrapText="1" readingOrder="1"/>
    </xf>
    <xf numFmtId="165" fontId="28" fillId="6" borderId="0" xfId="2" applyNumberFormat="1" applyFont="1" applyFill="1" applyBorder="1" applyAlignment="1">
      <alignment horizontal="right" vertical="center" wrapText="1" readingOrder="1"/>
    </xf>
    <xf numFmtId="165" fontId="28" fillId="6" borderId="0" xfId="2" applyNumberFormat="1" applyFont="1" applyFill="1" applyBorder="1" applyAlignment="1">
      <alignment vertical="center" wrapText="1" readingOrder="1"/>
    </xf>
    <xf numFmtId="0" fontId="0" fillId="7" borderId="0" xfId="0" applyFill="1"/>
    <xf numFmtId="0" fontId="0" fillId="8" borderId="0" xfId="0" applyFill="1"/>
    <xf numFmtId="165" fontId="0" fillId="8" borderId="0" xfId="0" applyNumberFormat="1" applyFill="1"/>
    <xf numFmtId="0" fontId="30" fillId="0" borderId="16" xfId="2" applyNumberFormat="1" applyFont="1" applyFill="1" applyBorder="1" applyAlignment="1">
      <alignment vertical="center" wrapText="1" readingOrder="1"/>
    </xf>
    <xf numFmtId="0" fontId="30" fillId="0" borderId="16" xfId="2" applyNumberFormat="1" applyFont="1" applyFill="1" applyBorder="1" applyAlignment="1">
      <alignment horizontal="right" vertical="center" wrapText="1" readingOrder="1"/>
    </xf>
    <xf numFmtId="0" fontId="31" fillId="13" borderId="0" xfId="2" applyNumberFormat="1" applyFont="1" applyFill="1" applyBorder="1" applyAlignment="1">
      <alignment horizontal="left" vertical="center" wrapText="1" readingOrder="1"/>
    </xf>
    <xf numFmtId="0" fontId="31" fillId="13" borderId="0" xfId="2" applyNumberFormat="1" applyFont="1" applyFill="1" applyBorder="1" applyAlignment="1">
      <alignment vertical="center" wrapText="1" readingOrder="1"/>
    </xf>
    <xf numFmtId="165" fontId="31" fillId="13" borderId="0" xfId="2" applyNumberFormat="1" applyFont="1" applyFill="1" applyBorder="1" applyAlignment="1">
      <alignment horizontal="right" vertical="center" wrapText="1" readingOrder="1"/>
    </xf>
    <xf numFmtId="0" fontId="31" fillId="14" borderId="0" xfId="2" applyNumberFormat="1" applyFont="1" applyFill="1" applyBorder="1" applyAlignment="1">
      <alignment horizontal="left" vertical="center" wrapText="1" readingOrder="1"/>
    </xf>
    <xf numFmtId="0" fontId="31" fillId="14" borderId="0" xfId="2" applyNumberFormat="1" applyFont="1" applyFill="1" applyBorder="1" applyAlignment="1">
      <alignment vertical="center" wrapText="1" readingOrder="1"/>
    </xf>
    <xf numFmtId="165" fontId="31" fillId="14" borderId="0" xfId="2" applyNumberFormat="1" applyFont="1" applyFill="1" applyBorder="1" applyAlignment="1">
      <alignment horizontal="right" vertical="center" wrapText="1" readingOrder="1"/>
    </xf>
    <xf numFmtId="0" fontId="31" fillId="15" borderId="0" xfId="2" applyNumberFormat="1" applyFont="1" applyFill="1" applyBorder="1" applyAlignment="1">
      <alignment horizontal="left" vertical="center" wrapText="1" readingOrder="1"/>
    </xf>
    <xf numFmtId="0" fontId="31" fillId="15" borderId="0" xfId="2" applyNumberFormat="1" applyFont="1" applyFill="1" applyBorder="1" applyAlignment="1">
      <alignment vertical="center" wrapText="1" readingOrder="1"/>
    </xf>
    <xf numFmtId="165" fontId="31" fillId="15" borderId="0" xfId="2" applyNumberFormat="1" applyFont="1" applyFill="1" applyBorder="1" applyAlignment="1">
      <alignment horizontal="right" vertical="center" wrapText="1" readingOrder="1"/>
    </xf>
    <xf numFmtId="0" fontId="32" fillId="16" borderId="0" xfId="2" applyNumberFormat="1" applyFont="1" applyFill="1" applyBorder="1" applyAlignment="1">
      <alignment horizontal="left" vertical="center" wrapText="1" readingOrder="1"/>
    </xf>
    <xf numFmtId="0" fontId="32" fillId="16" borderId="0" xfId="2" applyNumberFormat="1" applyFont="1" applyFill="1" applyBorder="1" applyAlignment="1">
      <alignment vertical="center" wrapText="1" readingOrder="1"/>
    </xf>
    <xf numFmtId="165" fontId="32" fillId="16" borderId="0" xfId="2" applyNumberFormat="1" applyFont="1" applyFill="1" applyBorder="1" applyAlignment="1">
      <alignment horizontal="right" vertical="center" wrapText="1" readingOrder="1"/>
    </xf>
    <xf numFmtId="0" fontId="32" fillId="17" borderId="0" xfId="2" applyNumberFormat="1" applyFont="1" applyFill="1" applyBorder="1" applyAlignment="1">
      <alignment horizontal="left" vertical="center" wrapText="1" readingOrder="1"/>
    </xf>
    <xf numFmtId="0" fontId="32" fillId="17" borderId="0" xfId="2" applyNumberFormat="1" applyFont="1" applyFill="1" applyBorder="1" applyAlignment="1">
      <alignment vertical="center" wrapText="1" readingOrder="1"/>
    </xf>
    <xf numFmtId="165" fontId="32" fillId="17" borderId="0" xfId="2" applyNumberFormat="1" applyFont="1" applyFill="1" applyBorder="1" applyAlignment="1">
      <alignment horizontal="right" vertical="center" wrapText="1" readingOrder="1"/>
    </xf>
    <xf numFmtId="0" fontId="32" fillId="18" borderId="0" xfId="2" applyNumberFormat="1" applyFont="1" applyFill="1" applyBorder="1" applyAlignment="1">
      <alignment horizontal="left" vertical="center" wrapText="1" readingOrder="1"/>
    </xf>
    <xf numFmtId="0" fontId="32" fillId="18" borderId="0" xfId="2" applyNumberFormat="1" applyFont="1" applyFill="1" applyBorder="1" applyAlignment="1">
      <alignment vertical="center" wrapText="1" readingOrder="1"/>
    </xf>
    <xf numFmtId="165" fontId="32" fillId="18" borderId="0" xfId="2" applyNumberFormat="1" applyFont="1" applyFill="1" applyBorder="1" applyAlignment="1">
      <alignment horizontal="right" vertical="center" wrapText="1" readingOrder="1"/>
    </xf>
    <xf numFmtId="0" fontId="32" fillId="19" borderId="0" xfId="2" applyNumberFormat="1" applyFont="1" applyFill="1" applyBorder="1" applyAlignment="1">
      <alignment horizontal="left" vertical="center" wrapText="1" readingOrder="1"/>
    </xf>
    <xf numFmtId="0" fontId="32" fillId="19" borderId="0" xfId="2" applyNumberFormat="1" applyFont="1" applyFill="1" applyBorder="1" applyAlignment="1">
      <alignment vertical="center" wrapText="1" readingOrder="1"/>
    </xf>
    <xf numFmtId="165" fontId="32" fillId="19" borderId="0" xfId="2" applyNumberFormat="1" applyFont="1" applyFill="1" applyBorder="1" applyAlignment="1">
      <alignment horizontal="right" vertical="center" wrapText="1" readingOrder="1"/>
    </xf>
    <xf numFmtId="0" fontId="32" fillId="20" borderId="0" xfId="2" applyNumberFormat="1" applyFont="1" applyFill="1" applyBorder="1" applyAlignment="1">
      <alignment horizontal="left" vertical="center" wrapText="1" readingOrder="1"/>
    </xf>
    <xf numFmtId="0" fontId="32" fillId="20" borderId="0" xfId="2" applyNumberFormat="1" applyFont="1" applyFill="1" applyBorder="1" applyAlignment="1">
      <alignment vertical="center" wrapText="1" readingOrder="1"/>
    </xf>
    <xf numFmtId="165" fontId="32" fillId="20" borderId="0" xfId="2" applyNumberFormat="1" applyFont="1" applyFill="1" applyBorder="1" applyAlignment="1">
      <alignment horizontal="right" vertical="center" wrapText="1" readingOrder="1"/>
    </xf>
    <xf numFmtId="0" fontId="32" fillId="6" borderId="0" xfId="2" applyNumberFormat="1" applyFont="1" applyFill="1" applyBorder="1" applyAlignment="1">
      <alignment horizontal="left" vertical="center" wrapText="1" readingOrder="1"/>
    </xf>
    <xf numFmtId="0" fontId="32" fillId="6" borderId="0" xfId="2" applyNumberFormat="1" applyFont="1" applyFill="1" applyBorder="1" applyAlignment="1">
      <alignment vertical="center" wrapText="1" readingOrder="1"/>
    </xf>
    <xf numFmtId="165" fontId="32" fillId="6" borderId="0" xfId="2" applyNumberFormat="1" applyFont="1" applyFill="1" applyBorder="1" applyAlignment="1">
      <alignment horizontal="right" vertical="center" wrapText="1" readingOrder="1"/>
    </xf>
    <xf numFmtId="0" fontId="32" fillId="21" borderId="0" xfId="2" applyNumberFormat="1" applyFont="1" applyFill="1" applyBorder="1" applyAlignment="1">
      <alignment horizontal="left" vertical="center" wrapText="1" readingOrder="1"/>
    </xf>
    <xf numFmtId="0" fontId="32" fillId="21" borderId="0" xfId="2" applyNumberFormat="1" applyFont="1" applyFill="1" applyBorder="1" applyAlignment="1">
      <alignment vertical="center" wrapText="1" readingOrder="1"/>
    </xf>
    <xf numFmtId="165" fontId="32" fillId="21" borderId="0" xfId="2" applyNumberFormat="1" applyFont="1" applyFill="1" applyBorder="1" applyAlignment="1">
      <alignment horizontal="right" vertical="center" wrapText="1" readingOrder="1"/>
    </xf>
    <xf numFmtId="0" fontId="32" fillId="0" borderId="0" xfId="2" applyNumberFormat="1" applyFont="1" applyFill="1" applyBorder="1" applyAlignment="1">
      <alignment horizontal="left" vertical="center" wrapText="1" readingOrder="1"/>
    </xf>
    <xf numFmtId="0" fontId="32" fillId="0" borderId="0" xfId="2" applyNumberFormat="1" applyFont="1" applyFill="1" applyBorder="1" applyAlignment="1">
      <alignment vertical="center" wrapText="1" readingOrder="1"/>
    </xf>
    <xf numFmtId="165" fontId="32" fillId="0" borderId="0" xfId="2" applyNumberFormat="1" applyFont="1" applyFill="1" applyBorder="1" applyAlignment="1">
      <alignment horizontal="right" vertical="center" wrapText="1" readingOrder="1"/>
    </xf>
    <xf numFmtId="0" fontId="30" fillId="0" borderId="0" xfId="2" applyNumberFormat="1" applyFont="1" applyFill="1" applyBorder="1" applyAlignment="1">
      <alignment horizontal="left" vertical="center" wrapText="1" readingOrder="1"/>
    </xf>
    <xf numFmtId="0" fontId="30" fillId="0" borderId="0" xfId="2" applyNumberFormat="1" applyFont="1" applyFill="1" applyBorder="1" applyAlignment="1">
      <alignment vertical="center" wrapText="1" readingOrder="1"/>
    </xf>
    <xf numFmtId="165" fontId="30" fillId="0" borderId="0" xfId="2" applyNumberFormat="1" applyFont="1" applyFill="1" applyBorder="1" applyAlignment="1">
      <alignment horizontal="right" vertical="center" wrapText="1" readingOrder="1"/>
    </xf>
    <xf numFmtId="0" fontId="31" fillId="22" borderId="0" xfId="2" applyNumberFormat="1" applyFont="1" applyFill="1" applyBorder="1" applyAlignment="1">
      <alignment horizontal="left" vertical="center" wrapText="1" readingOrder="1"/>
    </xf>
    <xf numFmtId="0" fontId="31" fillId="22" borderId="0" xfId="2" applyNumberFormat="1" applyFont="1" applyFill="1" applyBorder="1" applyAlignment="1">
      <alignment vertical="center" wrapText="1" readingOrder="1"/>
    </xf>
    <xf numFmtId="165" fontId="31" fillId="22" borderId="0" xfId="2" applyNumberFormat="1" applyFont="1" applyFill="1" applyBorder="1" applyAlignment="1">
      <alignment horizontal="right" vertical="center" wrapText="1" readingOrder="1"/>
    </xf>
    <xf numFmtId="165" fontId="31" fillId="13" borderId="0" xfId="2" applyNumberFormat="1" applyFont="1" applyFill="1" applyBorder="1" applyAlignment="1">
      <alignment vertical="center" wrapText="1" readingOrder="1"/>
    </xf>
    <xf numFmtId="165" fontId="31" fillId="14" borderId="0" xfId="2" applyNumberFormat="1" applyFont="1" applyFill="1" applyBorder="1" applyAlignment="1">
      <alignment vertical="center" wrapText="1" readingOrder="1"/>
    </xf>
    <xf numFmtId="165" fontId="31" fillId="15" borderId="0" xfId="2" applyNumberFormat="1" applyFont="1" applyFill="1" applyBorder="1" applyAlignment="1">
      <alignment vertical="center" wrapText="1" readingOrder="1"/>
    </xf>
    <xf numFmtId="165" fontId="32" fillId="16" borderId="0" xfId="2" applyNumberFormat="1" applyFont="1" applyFill="1" applyBorder="1" applyAlignment="1">
      <alignment vertical="center" wrapText="1" readingOrder="1"/>
    </xf>
    <xf numFmtId="165" fontId="32" fillId="17" borderId="0" xfId="2" applyNumberFormat="1" applyFont="1" applyFill="1" applyBorder="1" applyAlignment="1">
      <alignment vertical="center" wrapText="1" readingOrder="1"/>
    </xf>
    <xf numFmtId="165" fontId="32" fillId="18" borderId="0" xfId="2" applyNumberFormat="1" applyFont="1" applyFill="1" applyBorder="1" applyAlignment="1">
      <alignment vertical="center" wrapText="1" readingOrder="1"/>
    </xf>
    <xf numFmtId="165" fontId="32" fillId="19" borderId="0" xfId="2" applyNumberFormat="1" applyFont="1" applyFill="1" applyBorder="1" applyAlignment="1">
      <alignment vertical="center" wrapText="1" readingOrder="1"/>
    </xf>
    <xf numFmtId="165" fontId="32" fillId="20" borderId="0" xfId="2" applyNumberFormat="1" applyFont="1" applyFill="1" applyBorder="1" applyAlignment="1">
      <alignment vertical="center" wrapText="1" readingOrder="1"/>
    </xf>
    <xf numFmtId="165" fontId="32" fillId="6" borderId="0" xfId="2" applyNumberFormat="1" applyFont="1" applyFill="1" applyBorder="1" applyAlignment="1">
      <alignment vertical="center" wrapText="1" readingOrder="1"/>
    </xf>
    <xf numFmtId="165" fontId="32" fillId="21" borderId="0" xfId="2" applyNumberFormat="1" applyFont="1" applyFill="1" applyBorder="1" applyAlignment="1">
      <alignment vertical="center" wrapText="1" readingOrder="1"/>
    </xf>
    <xf numFmtId="165" fontId="32" fillId="0" borderId="0" xfId="2" applyNumberFormat="1" applyFont="1" applyFill="1" applyBorder="1" applyAlignment="1">
      <alignment vertical="center" wrapText="1" readingOrder="1"/>
    </xf>
    <xf numFmtId="165" fontId="30" fillId="0" borderId="0" xfId="2" applyNumberFormat="1" applyFont="1" applyFill="1" applyBorder="1" applyAlignment="1">
      <alignment vertical="center" wrapText="1" readingOrder="1"/>
    </xf>
    <xf numFmtId="165" fontId="31" fillId="22" borderId="0" xfId="2" applyNumberFormat="1" applyFont="1" applyFill="1" applyBorder="1" applyAlignment="1">
      <alignment vertical="center" wrapText="1" readingOrder="1"/>
    </xf>
    <xf numFmtId="0" fontId="33" fillId="0" borderId="0" xfId="0" applyFont="1" applyAlignment="1"/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8" fillId="0" borderId="1" xfId="0" quotePrefix="1" applyFont="1" applyFill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/>
    </xf>
    <xf numFmtId="0" fontId="8" fillId="3" borderId="1" xfId="0" quotePrefix="1" applyNumberFormat="1" applyFont="1" applyFill="1" applyBorder="1" applyAlignment="1" applyProtection="1">
      <alignment horizontal="left" vertical="center" wrapText="1"/>
    </xf>
    <xf numFmtId="0" fontId="8" fillId="0" borderId="1" xfId="0" quotePrefix="1" applyNumberFormat="1" applyFont="1" applyFill="1" applyBorder="1" applyAlignment="1" applyProtection="1">
      <alignment horizontal="left" vertical="center" wrapText="1"/>
    </xf>
    <xf numFmtId="0" fontId="8" fillId="2" borderId="5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7" fillId="5" borderId="7" xfId="0" applyNumberFormat="1" applyFont="1" applyFill="1" applyBorder="1" applyAlignment="1" applyProtection="1">
      <alignment horizontal="left" vertical="center" wrapText="1"/>
    </xf>
    <xf numFmtId="0" fontId="18" fillId="0" borderId="8" xfId="0" applyNumberFormat="1" applyFont="1" applyFill="1" applyBorder="1" applyAlignment="1" applyProtection="1">
      <alignment horizontal="left"/>
    </xf>
    <xf numFmtId="0" fontId="0" fillId="8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26" fillId="0" borderId="0" xfId="0" applyFont="1"/>
    <xf numFmtId="0" fontId="0" fillId="0" borderId="0" xfId="0"/>
    <xf numFmtId="0" fontId="8" fillId="9" borderId="0" xfId="0" applyFont="1" applyFill="1" applyAlignment="1">
      <alignment horizontal="center"/>
    </xf>
    <xf numFmtId="0" fontId="8" fillId="4" borderId="0" xfId="0" applyFont="1" applyFill="1" applyBorder="1" applyAlignment="1" applyProtection="1"/>
    <xf numFmtId="4" fontId="8" fillId="4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8" fillId="4" borderId="0" xfId="0" applyNumberFormat="1" applyFont="1" applyFill="1" applyBorder="1" applyAlignment="1" applyProtection="1">
      <alignment horizontal="center" vertical="center"/>
    </xf>
    <xf numFmtId="166" fontId="5" fillId="10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/>
    <xf numFmtId="4" fontId="5" fillId="11" borderId="0" xfId="0" applyNumberFormat="1" applyFont="1" applyFill="1" applyBorder="1" applyAlignment="1" applyProtection="1">
      <alignment horizontal="center" vertical="center"/>
    </xf>
    <xf numFmtId="166" fontId="5" fillId="11" borderId="0" xfId="0" applyNumberFormat="1" applyFont="1" applyFill="1" applyBorder="1" applyAlignment="1" applyProtection="1">
      <alignment horizontal="center" vertical="center"/>
    </xf>
    <xf numFmtId="0" fontId="5" fillId="10" borderId="0" xfId="0" applyFont="1" applyFill="1" applyBorder="1" applyAlignment="1" applyProtection="1"/>
    <xf numFmtId="4" fontId="5" fillId="10" borderId="0" xfId="0" applyNumberFormat="1" applyFont="1" applyFill="1" applyBorder="1" applyAlignment="1" applyProtection="1">
      <alignment horizontal="center" vertical="center"/>
    </xf>
    <xf numFmtId="0" fontId="29" fillId="12" borderId="0" xfId="0" applyFont="1" applyFill="1" applyAlignment="1">
      <alignment horizontal="center"/>
    </xf>
    <xf numFmtId="0" fontId="29" fillId="12" borderId="0" xfId="0" applyFont="1" applyFill="1" applyBorder="1" applyAlignment="1" applyProtection="1"/>
    <xf numFmtId="4" fontId="29" fillId="12" borderId="0" xfId="0" applyNumberFormat="1" applyFont="1" applyFill="1" applyBorder="1" applyAlignment="1" applyProtection="1">
      <alignment horizontal="right"/>
    </xf>
    <xf numFmtId="166" fontId="29" fillId="12" borderId="0" xfId="0" applyNumberFormat="1" applyFont="1" applyFill="1" applyBorder="1" applyAlignment="1" applyProtection="1">
      <alignment horizontal="right"/>
    </xf>
    <xf numFmtId="0" fontId="8" fillId="0" borderId="0" xfId="0" applyFont="1"/>
    <xf numFmtId="4" fontId="8" fillId="0" borderId="0" xfId="0" applyNumberFormat="1" applyFont="1" applyBorder="1" applyAlignment="1" applyProtection="1">
      <alignment horizontal="right"/>
    </xf>
    <xf numFmtId="166" fontId="8" fillId="0" borderId="0" xfId="0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</cellXfs>
  <cellStyles count="3">
    <cellStyle name="Normal" xfId="2" xr:uid="{FDA07C07-3D9B-4A75-91E7-A58B2A60AEFD}"/>
    <cellStyle name="Normalno" xfId="0" builtinId="0"/>
    <cellStyle name="Obično_List4" xfId="1" xr:uid="{00000000-0005-0000-0000-000001000000}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3"/>
  <sheetViews>
    <sheetView zoomScaleNormal="100" workbookViewId="0">
      <selection activeCell="B8" sqref="B8:K8"/>
    </sheetView>
  </sheetViews>
  <sheetFormatPr defaultRowHeight="15" x14ac:dyDescent="0.25"/>
  <cols>
    <col min="6" max="9" width="25.28515625" customWidth="1"/>
    <col min="10" max="11" width="15.7109375" customWidth="1"/>
    <col min="12" max="12" width="25.28515625" customWidth="1"/>
  </cols>
  <sheetData>
    <row r="1" spans="1:12" x14ac:dyDescent="0.25">
      <c r="A1" t="s">
        <v>323</v>
      </c>
      <c r="B1" s="51"/>
    </row>
    <row r="2" spans="1:12" x14ac:dyDescent="0.25">
      <c r="A2" t="s">
        <v>324</v>
      </c>
      <c r="B2" s="51"/>
    </row>
    <row r="3" spans="1:12" x14ac:dyDescent="0.25">
      <c r="A3" t="s">
        <v>325</v>
      </c>
      <c r="B3" s="51"/>
    </row>
    <row r="4" spans="1:12" x14ac:dyDescent="0.25">
      <c r="A4" t="s">
        <v>326</v>
      </c>
      <c r="B4" s="51"/>
    </row>
    <row r="8" spans="1:12" ht="42" customHeight="1" x14ac:dyDescent="0.25">
      <c r="B8" s="132" t="s">
        <v>936</v>
      </c>
      <c r="C8" s="132"/>
      <c r="D8" s="132"/>
      <c r="E8" s="132"/>
      <c r="F8" s="132"/>
      <c r="G8" s="132"/>
      <c r="H8" s="132"/>
      <c r="I8" s="132"/>
      <c r="J8" s="132"/>
      <c r="K8" s="132"/>
      <c r="L8" s="10"/>
    </row>
    <row r="9" spans="1:12" ht="18" customHeight="1" x14ac:dyDescent="0.25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3"/>
    </row>
    <row r="10" spans="1:12" ht="15.75" customHeight="1" x14ac:dyDescent="0.25">
      <c r="B10" s="132" t="s">
        <v>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9"/>
    </row>
    <row r="11" spans="1:12" ht="18" x14ac:dyDescent="0.25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4"/>
    </row>
    <row r="12" spans="1:12" ht="18" customHeight="1" x14ac:dyDescent="0.25">
      <c r="B12" s="132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8"/>
    </row>
    <row r="13" spans="1:12" ht="18" customHeight="1" x14ac:dyDescent="0.25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8"/>
    </row>
    <row r="14" spans="1:12" ht="18" customHeight="1" x14ac:dyDescent="0.25">
      <c r="B14" s="149" t="s">
        <v>28</v>
      </c>
      <c r="C14" s="149"/>
      <c r="D14" s="149"/>
      <c r="E14" s="149"/>
      <c r="F14" s="149"/>
      <c r="G14" s="33"/>
      <c r="H14" s="31"/>
      <c r="I14" s="31"/>
      <c r="J14" s="32"/>
      <c r="K14" s="32"/>
    </row>
    <row r="15" spans="1:12" x14ac:dyDescent="0.25">
      <c r="B15" s="142" t="s">
        <v>3</v>
      </c>
      <c r="C15" s="142"/>
      <c r="D15" s="142"/>
      <c r="E15" s="142"/>
      <c r="F15" s="142"/>
      <c r="G15" s="36" t="s">
        <v>29</v>
      </c>
      <c r="H15" s="36" t="s">
        <v>30</v>
      </c>
      <c r="I15" s="36" t="s">
        <v>31</v>
      </c>
      <c r="J15" s="12" t="s">
        <v>6</v>
      </c>
      <c r="K15" s="12" t="s">
        <v>21</v>
      </c>
    </row>
    <row r="16" spans="1:12" x14ac:dyDescent="0.25">
      <c r="B16" s="143">
        <v>1</v>
      </c>
      <c r="C16" s="143"/>
      <c r="D16" s="143"/>
      <c r="E16" s="143"/>
      <c r="F16" s="144"/>
      <c r="G16" s="17">
        <v>2</v>
      </c>
      <c r="H16" s="16">
        <v>3</v>
      </c>
      <c r="I16" s="16">
        <v>4</v>
      </c>
      <c r="J16" s="16" t="s">
        <v>19</v>
      </c>
      <c r="K16" s="16" t="s">
        <v>20</v>
      </c>
    </row>
    <row r="17" spans="1:48" x14ac:dyDescent="0.25">
      <c r="B17" s="138" t="s">
        <v>8</v>
      </c>
      <c r="C17" s="139"/>
      <c r="D17" s="139"/>
      <c r="E17" s="139"/>
      <c r="F17" s="140"/>
      <c r="G17" s="37">
        <v>794828.29</v>
      </c>
      <c r="H17" s="40">
        <f>630812.47-H18</f>
        <v>627388.47</v>
      </c>
      <c r="I17" s="40">
        <v>868600.51</v>
      </c>
      <c r="J17" s="50">
        <f t="shared" ref="J17:K19" si="0">H17/G17</f>
        <v>0.78933837395244189</v>
      </c>
      <c r="K17" s="50">
        <f t="shared" si="0"/>
        <v>1.3844699919333872</v>
      </c>
    </row>
    <row r="18" spans="1:48" x14ac:dyDescent="0.25">
      <c r="B18" s="141" t="s">
        <v>7</v>
      </c>
      <c r="C18" s="140"/>
      <c r="D18" s="140"/>
      <c r="E18" s="140"/>
      <c r="F18" s="140"/>
      <c r="G18" s="37">
        <v>1947.53</v>
      </c>
      <c r="H18" s="40">
        <v>3424</v>
      </c>
      <c r="I18" s="40">
        <v>3749.65</v>
      </c>
      <c r="J18" s="50">
        <f t="shared" si="0"/>
        <v>1.7581243934624884</v>
      </c>
      <c r="K18" s="50">
        <f t="shared" si="0"/>
        <v>1.0951080607476635</v>
      </c>
    </row>
    <row r="19" spans="1:48" x14ac:dyDescent="0.25">
      <c r="B19" s="135" t="s">
        <v>0</v>
      </c>
      <c r="C19" s="136"/>
      <c r="D19" s="136"/>
      <c r="E19" s="136"/>
      <c r="F19" s="137"/>
      <c r="G19" s="41">
        <f>G17+G18</f>
        <v>796775.82000000007</v>
      </c>
      <c r="H19" s="42">
        <f>H17+H18</f>
        <v>630812.47</v>
      </c>
      <c r="I19" s="42">
        <f>I17+I18</f>
        <v>872350.16</v>
      </c>
      <c r="J19" s="50">
        <f t="shared" si="0"/>
        <v>0.79170634219296454</v>
      </c>
      <c r="K19" s="50">
        <f t="shared" si="0"/>
        <v>1.3828993583465465</v>
      </c>
    </row>
    <row r="20" spans="1:48" x14ac:dyDescent="0.25">
      <c r="B20" s="148" t="s">
        <v>9</v>
      </c>
      <c r="C20" s="139"/>
      <c r="D20" s="139"/>
      <c r="E20" s="139"/>
      <c r="F20" s="139"/>
      <c r="G20" s="38">
        <v>724519.68</v>
      </c>
      <c r="H20" s="40">
        <f>630812.47-H21</f>
        <v>541298.47</v>
      </c>
      <c r="I20" s="5" t="s">
        <v>32</v>
      </c>
      <c r="J20" s="50">
        <f>H20/G20</f>
        <v>0.74711354976582545</v>
      </c>
      <c r="K20" s="50"/>
    </row>
    <row r="21" spans="1:48" x14ac:dyDescent="0.25">
      <c r="B21" s="146" t="s">
        <v>10</v>
      </c>
      <c r="C21" s="140"/>
      <c r="D21" s="140"/>
      <c r="E21" s="140"/>
      <c r="F21" s="140"/>
      <c r="G21" s="37">
        <v>74776.45</v>
      </c>
      <c r="H21" s="39">
        <f>86270+1665+1579</f>
        <v>89514</v>
      </c>
      <c r="I21" s="39">
        <v>149183.29</v>
      </c>
      <c r="J21" s="50">
        <f>H21/G21</f>
        <v>1.1970881206583088</v>
      </c>
      <c r="K21" s="50">
        <f>I21/H21</f>
        <v>1.6665917063252675</v>
      </c>
    </row>
    <row r="22" spans="1:48" x14ac:dyDescent="0.25">
      <c r="B22" s="7" t="s">
        <v>1</v>
      </c>
      <c r="C22" s="29"/>
      <c r="D22" s="29"/>
      <c r="E22" s="29"/>
      <c r="F22" s="29"/>
      <c r="G22" s="41">
        <f>G20+G21</f>
        <v>799296.13</v>
      </c>
      <c r="H22" s="42">
        <f>H20+H21</f>
        <v>630812.47</v>
      </c>
      <c r="I22" s="43">
        <v>871861.33</v>
      </c>
      <c r="J22" s="50">
        <f>H22/G22</f>
        <v>0.78920996402171995</v>
      </c>
      <c r="K22" s="50">
        <f>I22/H22</f>
        <v>1.3821244370771555</v>
      </c>
    </row>
    <row r="23" spans="1:48" x14ac:dyDescent="0.25">
      <c r="B23" s="147" t="s">
        <v>2</v>
      </c>
      <c r="C23" s="136"/>
      <c r="D23" s="136"/>
      <c r="E23" s="136"/>
      <c r="F23" s="136"/>
      <c r="G23" s="44">
        <f>G19-G22</f>
        <v>-2520.3099999999395</v>
      </c>
      <c r="H23" s="45">
        <f>H19-H22</f>
        <v>0</v>
      </c>
      <c r="I23" s="45">
        <f>I19-I22</f>
        <v>488.83000000007451</v>
      </c>
      <c r="J23" s="50">
        <f>H23/G23</f>
        <v>0</v>
      </c>
      <c r="K23" s="50"/>
    </row>
    <row r="24" spans="1:48" ht="18" x14ac:dyDescent="0.25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"/>
    </row>
    <row r="25" spans="1:48" ht="18" customHeight="1" x14ac:dyDescent="0.25">
      <c r="B25" s="155" t="s">
        <v>25</v>
      </c>
      <c r="C25" s="155"/>
      <c r="D25" s="155"/>
      <c r="E25" s="155"/>
      <c r="F25" s="155"/>
      <c r="G25" s="30"/>
      <c r="H25" s="31"/>
      <c r="I25" s="31"/>
      <c r="J25" s="32"/>
      <c r="K25" s="32"/>
      <c r="L25" s="1"/>
    </row>
    <row r="26" spans="1:48" x14ac:dyDescent="0.25">
      <c r="B26" s="142" t="s">
        <v>3</v>
      </c>
      <c r="C26" s="142"/>
      <c r="D26" s="142"/>
      <c r="E26" s="142"/>
      <c r="F26" s="142"/>
      <c r="G26" s="36" t="s">
        <v>29</v>
      </c>
      <c r="H26" s="36" t="s">
        <v>30</v>
      </c>
      <c r="I26" s="36" t="s">
        <v>31</v>
      </c>
      <c r="J26" s="2" t="s">
        <v>6</v>
      </c>
      <c r="K26" s="2" t="s">
        <v>21</v>
      </c>
    </row>
    <row r="27" spans="1:48" x14ac:dyDescent="0.25">
      <c r="B27" s="156">
        <v>1</v>
      </c>
      <c r="C27" s="157"/>
      <c r="D27" s="157"/>
      <c r="E27" s="157"/>
      <c r="F27" s="157"/>
      <c r="G27" s="18">
        <v>2</v>
      </c>
      <c r="H27" s="16">
        <v>3</v>
      </c>
      <c r="I27" s="16">
        <v>4</v>
      </c>
      <c r="J27" s="16" t="s">
        <v>19</v>
      </c>
      <c r="K27" s="16" t="s">
        <v>20</v>
      </c>
    </row>
    <row r="28" spans="1:48" ht="15.75" customHeight="1" x14ac:dyDescent="0.25">
      <c r="B28" s="138" t="s">
        <v>11</v>
      </c>
      <c r="C28" s="158"/>
      <c r="D28" s="158"/>
      <c r="E28" s="158"/>
      <c r="F28" s="158"/>
      <c r="G28" s="13"/>
      <c r="H28" s="39"/>
      <c r="I28" s="39"/>
      <c r="J28" s="6"/>
      <c r="K28" s="6"/>
    </row>
    <row r="29" spans="1:48" x14ac:dyDescent="0.25">
      <c r="B29" s="138" t="s">
        <v>12</v>
      </c>
      <c r="C29" s="139"/>
      <c r="D29" s="139"/>
      <c r="E29" s="139"/>
      <c r="F29" s="139"/>
      <c r="G29" s="11"/>
      <c r="H29" s="39"/>
      <c r="I29" s="39"/>
      <c r="J29" s="6"/>
      <c r="K29" s="6"/>
    </row>
    <row r="30" spans="1:48" ht="15" customHeight="1" x14ac:dyDescent="0.25">
      <c r="B30" s="152" t="s">
        <v>22</v>
      </c>
      <c r="C30" s="153"/>
      <c r="D30" s="153"/>
      <c r="E30" s="153"/>
      <c r="F30" s="154"/>
      <c r="G30" s="20"/>
      <c r="H30" s="46"/>
      <c r="I30" s="46"/>
      <c r="J30" s="21"/>
      <c r="K30" s="21"/>
    </row>
    <row r="31" spans="1:48" s="22" customFormat="1" ht="15" customHeight="1" x14ac:dyDescent="0.25">
      <c r="A31"/>
      <c r="B31" s="138" t="s">
        <v>5</v>
      </c>
      <c r="C31" s="139"/>
      <c r="D31" s="139"/>
      <c r="E31" s="139"/>
      <c r="F31" s="139"/>
      <c r="G31" s="38">
        <v>6351.79</v>
      </c>
      <c r="H31" s="39">
        <v>0</v>
      </c>
      <c r="I31" s="39">
        <f>G34</f>
        <v>3831.48</v>
      </c>
      <c r="J31" s="50">
        <f>H31/G31</f>
        <v>0</v>
      </c>
      <c r="K31" s="50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22" customFormat="1" ht="15" customHeight="1" x14ac:dyDescent="0.25">
      <c r="A32"/>
      <c r="B32" s="138" t="s">
        <v>24</v>
      </c>
      <c r="C32" s="139"/>
      <c r="D32" s="139"/>
      <c r="E32" s="139"/>
      <c r="F32" s="139"/>
      <c r="G32" s="11">
        <v>-2520.31</v>
      </c>
      <c r="H32" s="39"/>
      <c r="I32" s="39">
        <v>488.83</v>
      </c>
      <c r="J32" s="50">
        <f>H32/G32</f>
        <v>0</v>
      </c>
      <c r="K32" s="50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28" customFormat="1" x14ac:dyDescent="0.25">
      <c r="A33" s="26"/>
      <c r="B33" s="152" t="s">
        <v>26</v>
      </c>
      <c r="C33" s="153"/>
      <c r="D33" s="153"/>
      <c r="E33" s="153"/>
      <c r="F33" s="154"/>
      <c r="G33" s="20"/>
      <c r="H33" s="47"/>
      <c r="I33" s="47"/>
      <c r="J33" s="27"/>
      <c r="K33" s="27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ht="15.75" x14ac:dyDescent="0.25">
      <c r="B34" s="145" t="s">
        <v>27</v>
      </c>
      <c r="C34" s="145"/>
      <c r="D34" s="145"/>
      <c r="E34" s="145"/>
      <c r="F34" s="145"/>
      <c r="G34" s="49">
        <f>G31+G32</f>
        <v>3831.48</v>
      </c>
      <c r="H34" s="48"/>
      <c r="I34" s="48">
        <f>I31+I32</f>
        <v>4320.3100000000004</v>
      </c>
      <c r="J34" s="23"/>
      <c r="K34" s="23"/>
    </row>
    <row r="36" spans="1:48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9"/>
    </row>
    <row r="37" spans="1:48" x14ac:dyDescent="0.25"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spans="1:48" ht="15" customHeight="1" x14ac:dyDescent="0.25"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spans="1:48" ht="15" customHeight="1" x14ac:dyDescent="0.25"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48" ht="15" customHeight="1" x14ac:dyDescent="0.25"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spans="1:48" ht="36.75" customHeight="1" x14ac:dyDescent="0.25"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spans="1:48" ht="15" customHeight="1" x14ac:dyDescent="0.25">
      <c r="B42" s="134"/>
      <c r="C42" s="134"/>
      <c r="D42" s="134"/>
      <c r="E42" s="134"/>
      <c r="F42" s="134"/>
      <c r="G42" s="134"/>
      <c r="H42" s="134"/>
      <c r="I42" s="134"/>
      <c r="J42" s="134"/>
      <c r="K42" s="134"/>
    </row>
    <row r="43" spans="1:48" x14ac:dyDescent="0.25">
      <c r="B43" s="134"/>
      <c r="C43" s="134"/>
      <c r="D43" s="134"/>
      <c r="E43" s="134"/>
      <c r="F43" s="134"/>
      <c r="G43" s="134"/>
      <c r="H43" s="134"/>
      <c r="I43" s="134"/>
      <c r="J43" s="134"/>
      <c r="K43" s="134"/>
    </row>
  </sheetData>
  <mergeCells count="31">
    <mergeCell ref="B39:K39"/>
    <mergeCell ref="B9:K9"/>
    <mergeCell ref="B11:K11"/>
    <mergeCell ref="B13:K13"/>
    <mergeCell ref="B24:K24"/>
    <mergeCell ref="B12:K12"/>
    <mergeCell ref="B10:K10"/>
    <mergeCell ref="B33:F33"/>
    <mergeCell ref="B30:F30"/>
    <mergeCell ref="B25:F25"/>
    <mergeCell ref="B31:F31"/>
    <mergeCell ref="B32:F32"/>
    <mergeCell ref="B26:F26"/>
    <mergeCell ref="B27:F27"/>
    <mergeCell ref="B28:F28"/>
    <mergeCell ref="B8:K8"/>
    <mergeCell ref="B40:K41"/>
    <mergeCell ref="B42:K43"/>
    <mergeCell ref="B19:F19"/>
    <mergeCell ref="B29:F29"/>
    <mergeCell ref="B17:F17"/>
    <mergeCell ref="B18:F18"/>
    <mergeCell ref="B15:F15"/>
    <mergeCell ref="B16:F16"/>
    <mergeCell ref="B34:F34"/>
    <mergeCell ref="B21:F21"/>
    <mergeCell ref="B23:F23"/>
    <mergeCell ref="B20:F20"/>
    <mergeCell ref="B37:K37"/>
    <mergeCell ref="B38:K38"/>
    <mergeCell ref="B14:F14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48"/>
  <sheetViews>
    <sheetView zoomScale="130" zoomScaleNormal="130" workbookViewId="0">
      <selection activeCell="B334" sqref="B334"/>
    </sheetView>
  </sheetViews>
  <sheetFormatPr defaultRowHeight="12.75" customHeight="1" x14ac:dyDescent="0.25"/>
  <cols>
    <col min="1" max="1" width="11.5703125" customWidth="1"/>
    <col min="2" max="2" width="68.85546875" customWidth="1"/>
    <col min="3" max="3" width="16.85546875" customWidth="1"/>
    <col min="4" max="8" width="17.7109375" customWidth="1"/>
  </cols>
  <sheetData>
    <row r="1" spans="1:23" ht="12.75" customHeight="1" x14ac:dyDescent="0.25">
      <c r="A1" t="s">
        <v>323</v>
      </c>
      <c r="B1" s="51"/>
      <c r="C1" s="51"/>
      <c r="D1" s="51"/>
      <c r="E1" s="51"/>
    </row>
    <row r="2" spans="1:23" ht="12.75" customHeight="1" x14ac:dyDescent="0.25">
      <c r="A2" t="s">
        <v>324</v>
      </c>
      <c r="B2" s="51"/>
      <c r="C2" s="51"/>
      <c r="D2" s="51"/>
      <c r="E2" s="51"/>
    </row>
    <row r="3" spans="1:23" ht="12.75" customHeight="1" x14ac:dyDescent="0.25">
      <c r="A3" t="s">
        <v>325</v>
      </c>
      <c r="B3" s="51"/>
      <c r="C3" s="51"/>
      <c r="D3" s="51"/>
      <c r="E3" s="51"/>
    </row>
    <row r="4" spans="1:23" ht="12.75" customHeight="1" x14ac:dyDescent="0.25">
      <c r="A4" t="s">
        <v>326</v>
      </c>
      <c r="B4" s="51"/>
      <c r="C4" s="51"/>
      <c r="D4" s="51"/>
      <c r="E4" s="51"/>
    </row>
    <row r="5" spans="1:23" ht="12.75" customHeight="1" x14ac:dyDescent="0.25">
      <c r="B5" s="51"/>
      <c r="C5" s="51"/>
      <c r="D5" s="51"/>
      <c r="E5" s="51"/>
    </row>
    <row r="6" spans="1:23" ht="25.5" customHeight="1" x14ac:dyDescent="0.25">
      <c r="A6" s="159" t="s">
        <v>327</v>
      </c>
      <c r="B6" s="159"/>
      <c r="C6" s="159"/>
      <c r="D6" s="159"/>
      <c r="E6" s="159"/>
      <c r="F6" s="159"/>
      <c r="G6" s="159"/>
      <c r="H6" s="159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ht="12.75" customHeight="1" x14ac:dyDescent="0.25">
      <c r="A7" s="160" t="s">
        <v>328</v>
      </c>
      <c r="B7" s="160"/>
      <c r="C7" s="160"/>
      <c r="D7" s="160"/>
      <c r="E7" s="160"/>
      <c r="F7" s="160"/>
      <c r="G7" s="160"/>
      <c r="H7" s="160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2.75" customHeight="1" x14ac:dyDescent="0.25">
      <c r="B8" s="51"/>
      <c r="C8" s="51"/>
      <c r="D8" s="51"/>
      <c r="E8" s="51"/>
    </row>
    <row r="10" spans="1:23" ht="12.75" customHeight="1" x14ac:dyDescent="0.25">
      <c r="A10" s="161" t="s">
        <v>34</v>
      </c>
      <c r="B10" s="162"/>
      <c r="C10" s="52"/>
      <c r="D10" s="63" t="s">
        <v>33</v>
      </c>
      <c r="E10" s="63" t="s">
        <v>331</v>
      </c>
      <c r="F10" s="63" t="s">
        <v>329</v>
      </c>
      <c r="G10" s="64" t="s">
        <v>330</v>
      </c>
      <c r="H10" s="64" t="s">
        <v>330</v>
      </c>
    </row>
    <row r="11" spans="1:23" ht="12.75" customHeight="1" x14ac:dyDescent="0.25">
      <c r="A11" s="53">
        <v>6</v>
      </c>
      <c r="B11" s="54" t="s">
        <v>35</v>
      </c>
      <c r="C11" s="55" t="s">
        <v>36</v>
      </c>
      <c r="D11" s="56">
        <f>D12+D49+D55+D87+D111+D129+D138+D144</f>
        <v>794828.29</v>
      </c>
      <c r="E11" s="56">
        <f>630812.47-3424</f>
        <v>627388.47</v>
      </c>
      <c r="F11" s="56">
        <f>F12+F49+F55+F87+F111+F129+F138+F144</f>
        <v>868600.51</v>
      </c>
      <c r="G11" s="65"/>
      <c r="H11" s="57">
        <f t="shared" ref="H11:H136" si="0">IF(D11&lt;&gt;0,IF(F11/D11&gt;=100,"&gt;&gt;100",F11/D11*100),"-")</f>
        <v>109.281529221865</v>
      </c>
    </row>
    <row r="12" spans="1:23" ht="12.75" customHeight="1" x14ac:dyDescent="0.25">
      <c r="A12" s="53">
        <v>61</v>
      </c>
      <c r="B12" s="54" t="s">
        <v>37</v>
      </c>
      <c r="C12" s="55" t="s">
        <v>38</v>
      </c>
      <c r="D12" s="56">
        <f t="shared" ref="D12:F12" si="1">D13+D22+D28+D34+D42+D45</f>
        <v>0</v>
      </c>
      <c r="E12" s="56"/>
      <c r="F12" s="56">
        <f t="shared" si="1"/>
        <v>0</v>
      </c>
      <c r="G12" s="65"/>
      <c r="H12" s="57" t="str">
        <f t="shared" si="0"/>
        <v>-</v>
      </c>
    </row>
    <row r="13" spans="1:23" ht="12.75" customHeight="1" x14ac:dyDescent="0.25">
      <c r="A13" s="53">
        <v>611</v>
      </c>
      <c r="B13" s="54" t="s">
        <v>39</v>
      </c>
      <c r="C13" s="55" t="s">
        <v>40</v>
      </c>
      <c r="D13" s="56">
        <f t="shared" ref="D13:F13" si="2">SUM(D14:D19)-D20-D21</f>
        <v>0</v>
      </c>
      <c r="E13" s="56"/>
      <c r="F13" s="56">
        <f t="shared" si="2"/>
        <v>0</v>
      </c>
      <c r="G13" s="65"/>
      <c r="H13" s="57" t="str">
        <f t="shared" si="0"/>
        <v>-</v>
      </c>
    </row>
    <row r="14" spans="1:23" ht="12.75" customHeight="1" x14ac:dyDescent="0.25">
      <c r="A14" s="53">
        <v>6111</v>
      </c>
      <c r="B14" s="54" t="s">
        <v>41</v>
      </c>
      <c r="C14" s="55" t="s">
        <v>42</v>
      </c>
      <c r="D14" s="58">
        <v>0</v>
      </c>
      <c r="E14" s="58"/>
      <c r="F14" s="58"/>
      <c r="G14" s="66"/>
      <c r="H14" s="57" t="str">
        <f t="shared" si="0"/>
        <v>-</v>
      </c>
    </row>
    <row r="15" spans="1:23" ht="12.75" customHeight="1" x14ac:dyDescent="0.25">
      <c r="A15" s="53">
        <v>6112</v>
      </c>
      <c r="B15" s="54" t="s">
        <v>43</v>
      </c>
      <c r="C15" s="55" t="s">
        <v>44</v>
      </c>
      <c r="D15" s="58">
        <v>0</v>
      </c>
      <c r="E15" s="58"/>
      <c r="F15" s="58"/>
      <c r="G15" s="66"/>
      <c r="H15" s="57" t="str">
        <f t="shared" si="0"/>
        <v>-</v>
      </c>
    </row>
    <row r="16" spans="1:23" ht="12.75" customHeight="1" x14ac:dyDescent="0.25">
      <c r="A16" s="53">
        <v>6113</v>
      </c>
      <c r="B16" s="54" t="s">
        <v>45</v>
      </c>
      <c r="C16" s="55" t="s">
        <v>46</v>
      </c>
      <c r="D16" s="58">
        <v>0</v>
      </c>
      <c r="E16" s="58"/>
      <c r="F16" s="58"/>
      <c r="G16" s="66"/>
      <c r="H16" s="57" t="str">
        <f t="shared" si="0"/>
        <v>-</v>
      </c>
    </row>
    <row r="17" spans="1:8" ht="12.75" customHeight="1" x14ac:dyDescent="0.25">
      <c r="A17" s="53">
        <v>6114</v>
      </c>
      <c r="B17" s="54" t="s">
        <v>47</v>
      </c>
      <c r="C17" s="55" t="s">
        <v>48</v>
      </c>
      <c r="D17" s="58">
        <v>0</v>
      </c>
      <c r="E17" s="58"/>
      <c r="F17" s="58"/>
      <c r="G17" s="66"/>
      <c r="H17" s="57" t="str">
        <f t="shared" si="0"/>
        <v>-</v>
      </c>
    </row>
    <row r="18" spans="1:8" ht="12.75" customHeight="1" x14ac:dyDescent="0.25">
      <c r="A18" s="53">
        <v>6115</v>
      </c>
      <c r="B18" s="54" t="s">
        <v>49</v>
      </c>
      <c r="C18" s="55" t="s">
        <v>50</v>
      </c>
      <c r="D18" s="58">
        <v>0</v>
      </c>
      <c r="E18" s="58"/>
      <c r="F18" s="58"/>
      <c r="G18" s="66"/>
      <c r="H18" s="57" t="str">
        <f t="shared" si="0"/>
        <v>-</v>
      </c>
    </row>
    <row r="19" spans="1:8" ht="12.75" customHeight="1" x14ac:dyDescent="0.25">
      <c r="A19" s="53">
        <v>6116</v>
      </c>
      <c r="B19" s="54" t="s">
        <v>51</v>
      </c>
      <c r="C19" s="55" t="s">
        <v>52</v>
      </c>
      <c r="D19" s="58">
        <v>0</v>
      </c>
      <c r="E19" s="58"/>
      <c r="F19" s="58"/>
      <c r="G19" s="66"/>
      <c r="H19" s="57" t="str">
        <f t="shared" si="0"/>
        <v>-</v>
      </c>
    </row>
    <row r="20" spans="1:8" ht="12.75" customHeight="1" x14ac:dyDescent="0.25">
      <c r="A20" s="53">
        <v>6117</v>
      </c>
      <c r="B20" s="54" t="s">
        <v>53</v>
      </c>
      <c r="C20" s="55" t="s">
        <v>54</v>
      </c>
      <c r="D20" s="58">
        <v>0</v>
      </c>
      <c r="E20" s="58"/>
      <c r="F20" s="58"/>
      <c r="G20" s="66"/>
      <c r="H20" s="57" t="str">
        <f t="shared" si="0"/>
        <v>-</v>
      </c>
    </row>
    <row r="21" spans="1:8" ht="12.75" customHeight="1" x14ac:dyDescent="0.25">
      <c r="A21" s="53">
        <v>6119</v>
      </c>
      <c r="B21" s="54" t="s">
        <v>55</v>
      </c>
      <c r="C21" s="55" t="s">
        <v>56</v>
      </c>
      <c r="D21" s="58">
        <v>0</v>
      </c>
      <c r="E21" s="58"/>
      <c r="F21" s="58"/>
      <c r="G21" s="66"/>
      <c r="H21" s="57" t="str">
        <f t="shared" si="0"/>
        <v>-</v>
      </c>
    </row>
    <row r="22" spans="1:8" ht="12.75" customHeight="1" x14ac:dyDescent="0.25">
      <c r="A22" s="53">
        <v>612</v>
      </c>
      <c r="B22" s="54" t="s">
        <v>57</v>
      </c>
      <c r="C22" s="55" t="s">
        <v>58</v>
      </c>
      <c r="D22" s="56">
        <f t="shared" ref="D22:F22" si="3">SUM(D23:D26)-D27</f>
        <v>0</v>
      </c>
      <c r="E22" s="56"/>
      <c r="F22" s="56">
        <f t="shared" si="3"/>
        <v>0</v>
      </c>
      <c r="G22" s="65"/>
      <c r="H22" s="57" t="str">
        <f t="shared" si="0"/>
        <v>-</v>
      </c>
    </row>
    <row r="23" spans="1:8" ht="12.75" customHeight="1" x14ac:dyDescent="0.25">
      <c r="A23" s="53">
        <v>6121</v>
      </c>
      <c r="B23" s="54" t="s">
        <v>59</v>
      </c>
      <c r="C23" s="55" t="s">
        <v>60</v>
      </c>
      <c r="D23" s="58">
        <v>0</v>
      </c>
      <c r="E23" s="58"/>
      <c r="F23" s="58"/>
      <c r="G23" s="66"/>
      <c r="H23" s="57" t="str">
        <f t="shared" si="0"/>
        <v>-</v>
      </c>
    </row>
    <row r="24" spans="1:8" ht="12.75" customHeight="1" x14ac:dyDescent="0.25">
      <c r="A24" s="53">
        <v>6122</v>
      </c>
      <c r="B24" s="54" t="s">
        <v>61</v>
      </c>
      <c r="C24" s="55" t="s">
        <v>62</v>
      </c>
      <c r="D24" s="58">
        <v>0</v>
      </c>
      <c r="E24" s="58"/>
      <c r="F24" s="58"/>
      <c r="G24" s="66"/>
      <c r="H24" s="57" t="str">
        <f t="shared" si="0"/>
        <v>-</v>
      </c>
    </row>
    <row r="25" spans="1:8" ht="12.75" customHeight="1" x14ac:dyDescent="0.25">
      <c r="A25" s="53">
        <v>6123</v>
      </c>
      <c r="B25" s="59" t="s">
        <v>63</v>
      </c>
      <c r="C25" s="55" t="s">
        <v>64</v>
      </c>
      <c r="D25" s="58">
        <v>0</v>
      </c>
      <c r="E25" s="58"/>
      <c r="F25" s="58"/>
      <c r="G25" s="66"/>
      <c r="H25" s="57" t="str">
        <f t="shared" si="0"/>
        <v>-</v>
      </c>
    </row>
    <row r="26" spans="1:8" ht="12.75" customHeight="1" x14ac:dyDescent="0.25">
      <c r="A26" s="53">
        <v>6124</v>
      </c>
      <c r="B26" s="54" t="s">
        <v>65</v>
      </c>
      <c r="C26" s="55" t="s">
        <v>66</v>
      </c>
      <c r="D26" s="58">
        <v>0</v>
      </c>
      <c r="E26" s="58"/>
      <c r="F26" s="58"/>
      <c r="G26" s="66"/>
      <c r="H26" s="57" t="str">
        <f t="shared" si="0"/>
        <v>-</v>
      </c>
    </row>
    <row r="27" spans="1:8" ht="12.75" customHeight="1" x14ac:dyDescent="0.25">
      <c r="A27" s="53">
        <v>6125</v>
      </c>
      <c r="B27" s="54" t="s">
        <v>67</v>
      </c>
      <c r="C27" s="55" t="s">
        <v>68</v>
      </c>
      <c r="D27" s="58">
        <v>0</v>
      </c>
      <c r="E27" s="58"/>
      <c r="F27" s="58"/>
      <c r="G27" s="66"/>
      <c r="H27" s="57" t="str">
        <f t="shared" si="0"/>
        <v>-</v>
      </c>
    </row>
    <row r="28" spans="1:8" ht="12.75" customHeight="1" x14ac:dyDescent="0.25">
      <c r="A28" s="53">
        <v>613</v>
      </c>
      <c r="B28" s="54" t="s">
        <v>69</v>
      </c>
      <c r="C28" s="55" t="s">
        <v>70</v>
      </c>
      <c r="D28" s="56">
        <f t="shared" ref="D28:F28" si="4">SUM(D29:D33)</f>
        <v>0</v>
      </c>
      <c r="E28" s="56"/>
      <c r="F28" s="56">
        <f t="shared" si="4"/>
        <v>0</v>
      </c>
      <c r="G28" s="65"/>
      <c r="H28" s="57" t="str">
        <f t="shared" si="0"/>
        <v>-</v>
      </c>
    </row>
    <row r="29" spans="1:8" ht="12.75" customHeight="1" x14ac:dyDescent="0.25">
      <c r="A29" s="53">
        <v>6131</v>
      </c>
      <c r="B29" s="54" t="s">
        <v>71</v>
      </c>
      <c r="C29" s="55" t="s">
        <v>72</v>
      </c>
      <c r="D29" s="58">
        <v>0</v>
      </c>
      <c r="E29" s="58"/>
      <c r="F29" s="58"/>
      <c r="G29" s="66"/>
      <c r="H29" s="57" t="str">
        <f t="shared" si="0"/>
        <v>-</v>
      </c>
    </row>
    <row r="30" spans="1:8" ht="12.75" customHeight="1" x14ac:dyDescent="0.25">
      <c r="A30" s="53">
        <v>6132</v>
      </c>
      <c r="B30" s="54" t="s">
        <v>73</v>
      </c>
      <c r="C30" s="55" t="s">
        <v>74</v>
      </c>
      <c r="D30" s="58">
        <v>0</v>
      </c>
      <c r="E30" s="58"/>
      <c r="F30" s="58"/>
      <c r="G30" s="66"/>
      <c r="H30" s="57" t="str">
        <f t="shared" si="0"/>
        <v>-</v>
      </c>
    </row>
    <row r="31" spans="1:8" ht="12.75" customHeight="1" x14ac:dyDescent="0.25">
      <c r="A31" s="53">
        <v>6133</v>
      </c>
      <c r="B31" s="54" t="s">
        <v>75</v>
      </c>
      <c r="C31" s="55" t="s">
        <v>76</v>
      </c>
      <c r="D31" s="58">
        <v>0</v>
      </c>
      <c r="E31" s="58"/>
      <c r="F31" s="58"/>
      <c r="G31" s="66"/>
      <c r="H31" s="57" t="str">
        <f t="shared" si="0"/>
        <v>-</v>
      </c>
    </row>
    <row r="32" spans="1:8" ht="12.75" customHeight="1" x14ac:dyDescent="0.25">
      <c r="A32" s="53">
        <v>6134</v>
      </c>
      <c r="B32" s="54" t="s">
        <v>77</v>
      </c>
      <c r="C32" s="55" t="s">
        <v>78</v>
      </c>
      <c r="D32" s="58">
        <v>0</v>
      </c>
      <c r="E32" s="58"/>
      <c r="F32" s="58"/>
      <c r="G32" s="66"/>
      <c r="H32" s="57" t="str">
        <f t="shared" si="0"/>
        <v>-</v>
      </c>
    </row>
    <row r="33" spans="1:8" ht="12.75" customHeight="1" x14ac:dyDescent="0.25">
      <c r="A33" s="53">
        <v>6135</v>
      </c>
      <c r="B33" s="54" t="s">
        <v>79</v>
      </c>
      <c r="C33" s="55" t="s">
        <v>80</v>
      </c>
      <c r="D33" s="58">
        <v>0</v>
      </c>
      <c r="E33" s="58"/>
      <c r="F33" s="58"/>
      <c r="G33" s="66"/>
      <c r="H33" s="57" t="str">
        <f t="shared" si="0"/>
        <v>-</v>
      </c>
    </row>
    <row r="34" spans="1:8" ht="12.75" customHeight="1" x14ac:dyDescent="0.25">
      <c r="A34" s="53">
        <v>614</v>
      </c>
      <c r="B34" s="54" t="s">
        <v>81</v>
      </c>
      <c r="C34" s="55" t="s">
        <v>82</v>
      </c>
      <c r="D34" s="56">
        <f t="shared" ref="D34:F34" si="5">SUM(D35:D41)</f>
        <v>0</v>
      </c>
      <c r="E34" s="56"/>
      <c r="F34" s="56">
        <f t="shared" si="5"/>
        <v>0</v>
      </c>
      <c r="G34" s="65"/>
      <c r="H34" s="57" t="str">
        <f t="shared" si="0"/>
        <v>-</v>
      </c>
    </row>
    <row r="35" spans="1:8" ht="12.75" customHeight="1" x14ac:dyDescent="0.25">
      <c r="A35" s="53">
        <v>6141</v>
      </c>
      <c r="B35" s="54" t="s">
        <v>83</v>
      </c>
      <c r="C35" s="55" t="s">
        <v>84</v>
      </c>
      <c r="D35" s="58">
        <v>0</v>
      </c>
      <c r="E35" s="58"/>
      <c r="F35" s="58"/>
      <c r="G35" s="66"/>
      <c r="H35" s="57" t="str">
        <f t="shared" si="0"/>
        <v>-</v>
      </c>
    </row>
    <row r="36" spans="1:8" ht="12.75" customHeight="1" x14ac:dyDescent="0.25">
      <c r="A36" s="53">
        <v>6142</v>
      </c>
      <c r="B36" s="54" t="s">
        <v>85</v>
      </c>
      <c r="C36" s="55" t="s">
        <v>86</v>
      </c>
      <c r="D36" s="58">
        <v>0</v>
      </c>
      <c r="E36" s="58"/>
      <c r="F36" s="58"/>
      <c r="G36" s="66"/>
      <c r="H36" s="57" t="str">
        <f t="shared" si="0"/>
        <v>-</v>
      </c>
    </row>
    <row r="37" spans="1:8" ht="12.75" customHeight="1" x14ac:dyDescent="0.25">
      <c r="A37" s="53">
        <v>6143</v>
      </c>
      <c r="B37" s="54" t="s">
        <v>87</v>
      </c>
      <c r="C37" s="55" t="s">
        <v>88</v>
      </c>
      <c r="D37" s="58">
        <v>0</v>
      </c>
      <c r="E37" s="58"/>
      <c r="F37" s="58"/>
      <c r="G37" s="66"/>
      <c r="H37" s="57" t="str">
        <f t="shared" si="0"/>
        <v>-</v>
      </c>
    </row>
    <row r="38" spans="1:8" ht="12.75" customHeight="1" x14ac:dyDescent="0.25">
      <c r="A38" s="53">
        <v>6145</v>
      </c>
      <c r="B38" s="54" t="s">
        <v>89</v>
      </c>
      <c r="C38" s="55" t="s">
        <v>90</v>
      </c>
      <c r="D38" s="58">
        <v>0</v>
      </c>
      <c r="E38" s="58"/>
      <c r="F38" s="58"/>
      <c r="G38" s="66"/>
      <c r="H38" s="57" t="str">
        <f t="shared" si="0"/>
        <v>-</v>
      </c>
    </row>
    <row r="39" spans="1:8" ht="12.75" customHeight="1" x14ac:dyDescent="0.25">
      <c r="A39" s="53">
        <v>6146</v>
      </c>
      <c r="B39" s="54" t="s">
        <v>91</v>
      </c>
      <c r="C39" s="55" t="s">
        <v>92</v>
      </c>
      <c r="D39" s="58">
        <v>0</v>
      </c>
      <c r="E39" s="58"/>
      <c r="F39" s="58"/>
      <c r="G39" s="66"/>
      <c r="H39" s="57" t="str">
        <f t="shared" si="0"/>
        <v>-</v>
      </c>
    </row>
    <row r="40" spans="1:8" ht="12.75" customHeight="1" x14ac:dyDescent="0.25">
      <c r="A40" s="53">
        <v>6147</v>
      </c>
      <c r="B40" s="54" t="s">
        <v>93</v>
      </c>
      <c r="C40" s="55" t="s">
        <v>94</v>
      </c>
      <c r="D40" s="58">
        <v>0</v>
      </c>
      <c r="E40" s="58"/>
      <c r="F40" s="58"/>
      <c r="G40" s="66"/>
      <c r="H40" s="57" t="str">
        <f t="shared" si="0"/>
        <v>-</v>
      </c>
    </row>
    <row r="41" spans="1:8" ht="12.75" customHeight="1" x14ac:dyDescent="0.25">
      <c r="A41" s="53">
        <v>6148</v>
      </c>
      <c r="B41" s="54" t="s">
        <v>95</v>
      </c>
      <c r="C41" s="55" t="s">
        <v>96</v>
      </c>
      <c r="D41" s="58">
        <v>0</v>
      </c>
      <c r="E41" s="58"/>
      <c r="F41" s="58"/>
      <c r="G41" s="66"/>
      <c r="H41" s="57" t="str">
        <f t="shared" si="0"/>
        <v>-</v>
      </c>
    </row>
    <row r="42" spans="1:8" ht="12.75" customHeight="1" x14ac:dyDescent="0.25">
      <c r="A42" s="53">
        <v>615</v>
      </c>
      <c r="B42" s="54" t="s">
        <v>97</v>
      </c>
      <c r="C42" s="55" t="s">
        <v>98</v>
      </c>
      <c r="D42" s="56">
        <f t="shared" ref="D42:F42" si="6">SUM(D43:D44)</f>
        <v>0</v>
      </c>
      <c r="E42" s="56"/>
      <c r="F42" s="56">
        <f t="shared" si="6"/>
        <v>0</v>
      </c>
      <c r="G42" s="65"/>
      <c r="H42" s="57" t="str">
        <f t="shared" si="0"/>
        <v>-</v>
      </c>
    </row>
    <row r="43" spans="1:8" ht="12.75" customHeight="1" x14ac:dyDescent="0.25">
      <c r="A43" s="53">
        <v>6151</v>
      </c>
      <c r="B43" s="54" t="s">
        <v>99</v>
      </c>
      <c r="C43" s="55" t="s">
        <v>100</v>
      </c>
      <c r="D43" s="58">
        <v>0</v>
      </c>
      <c r="E43" s="58"/>
      <c r="F43" s="58"/>
      <c r="G43" s="66"/>
      <c r="H43" s="57" t="str">
        <f t="shared" si="0"/>
        <v>-</v>
      </c>
    </row>
    <row r="44" spans="1:8" ht="12.75" customHeight="1" x14ac:dyDescent="0.25">
      <c r="A44" s="53">
        <v>6152</v>
      </c>
      <c r="B44" s="54" t="s">
        <v>101</v>
      </c>
      <c r="C44" s="55" t="s">
        <v>102</v>
      </c>
      <c r="D44" s="58">
        <v>0</v>
      </c>
      <c r="E44" s="58"/>
      <c r="F44" s="58"/>
      <c r="G44" s="66"/>
      <c r="H44" s="57" t="str">
        <f t="shared" si="0"/>
        <v>-</v>
      </c>
    </row>
    <row r="45" spans="1:8" ht="12.75" customHeight="1" x14ac:dyDescent="0.25">
      <c r="A45" s="53">
        <v>616</v>
      </c>
      <c r="B45" s="54" t="s">
        <v>103</v>
      </c>
      <c r="C45" s="55" t="s">
        <v>104</v>
      </c>
      <c r="D45" s="56">
        <f t="shared" ref="D45:F45" si="7">SUM(D46:D48)</f>
        <v>0</v>
      </c>
      <c r="E45" s="56"/>
      <c r="F45" s="56">
        <f t="shared" si="7"/>
        <v>0</v>
      </c>
      <c r="G45" s="65"/>
      <c r="H45" s="57" t="str">
        <f t="shared" si="0"/>
        <v>-</v>
      </c>
    </row>
    <row r="46" spans="1:8" ht="12.75" customHeight="1" x14ac:dyDescent="0.25">
      <c r="A46" s="53">
        <v>6161</v>
      </c>
      <c r="B46" s="54" t="s">
        <v>105</v>
      </c>
      <c r="C46" s="55" t="s">
        <v>106</v>
      </c>
      <c r="D46" s="58">
        <v>0</v>
      </c>
      <c r="E46" s="58"/>
      <c r="F46" s="58"/>
      <c r="G46" s="66"/>
      <c r="H46" s="57" t="str">
        <f t="shared" si="0"/>
        <v>-</v>
      </c>
    </row>
    <row r="47" spans="1:8" ht="12.75" customHeight="1" x14ac:dyDescent="0.25">
      <c r="A47" s="53">
        <v>6162</v>
      </c>
      <c r="B47" s="54" t="s">
        <v>107</v>
      </c>
      <c r="C47" s="55" t="s">
        <v>108</v>
      </c>
      <c r="D47" s="58">
        <v>0</v>
      </c>
      <c r="E47" s="58"/>
      <c r="F47" s="58"/>
      <c r="G47" s="66"/>
      <c r="H47" s="57" t="str">
        <f t="shared" si="0"/>
        <v>-</v>
      </c>
    </row>
    <row r="48" spans="1:8" ht="12.75" customHeight="1" x14ac:dyDescent="0.25">
      <c r="A48" s="53">
        <v>6163</v>
      </c>
      <c r="B48" s="54" t="s">
        <v>109</v>
      </c>
      <c r="C48" s="55" t="s">
        <v>110</v>
      </c>
      <c r="D48" s="58">
        <v>0</v>
      </c>
      <c r="E48" s="58"/>
      <c r="F48" s="58"/>
      <c r="G48" s="66"/>
      <c r="H48" s="57" t="str">
        <f t="shared" si="0"/>
        <v>-</v>
      </c>
    </row>
    <row r="49" spans="1:8" ht="12.75" customHeight="1" x14ac:dyDescent="0.25">
      <c r="A49" s="53">
        <v>62</v>
      </c>
      <c r="B49" s="54" t="s">
        <v>111</v>
      </c>
      <c r="C49" s="55" t="s">
        <v>112</v>
      </c>
      <c r="D49" s="56">
        <f t="shared" ref="D49:F49" si="8">D50+D53+D54</f>
        <v>0</v>
      </c>
      <c r="E49" s="56"/>
      <c r="F49" s="56">
        <f t="shared" si="8"/>
        <v>0</v>
      </c>
      <c r="G49" s="65"/>
      <c r="H49" s="57" t="str">
        <f t="shared" si="0"/>
        <v>-</v>
      </c>
    </row>
    <row r="50" spans="1:8" ht="12.75" customHeight="1" x14ac:dyDescent="0.25">
      <c r="A50" s="53">
        <v>621</v>
      </c>
      <c r="B50" s="54" t="s">
        <v>113</v>
      </c>
      <c r="C50" s="55" t="s">
        <v>114</v>
      </c>
      <c r="D50" s="56">
        <f t="shared" ref="D50:F50" si="9">SUM(D51:D52)</f>
        <v>0</v>
      </c>
      <c r="E50" s="56"/>
      <c r="F50" s="56">
        <f t="shared" si="9"/>
        <v>0</v>
      </c>
      <c r="G50" s="65"/>
      <c r="H50" s="57" t="str">
        <f t="shared" si="0"/>
        <v>-</v>
      </c>
    </row>
    <row r="51" spans="1:8" ht="12.75" customHeight="1" x14ac:dyDescent="0.25">
      <c r="A51" s="53">
        <v>6211</v>
      </c>
      <c r="B51" s="54" t="s">
        <v>115</v>
      </c>
      <c r="C51" s="55" t="s">
        <v>116</v>
      </c>
      <c r="D51" s="58">
        <v>0</v>
      </c>
      <c r="E51" s="58"/>
      <c r="F51" s="58"/>
      <c r="G51" s="66"/>
      <c r="H51" s="57" t="str">
        <f t="shared" si="0"/>
        <v>-</v>
      </c>
    </row>
    <row r="52" spans="1:8" ht="12.75" customHeight="1" x14ac:dyDescent="0.25">
      <c r="A52" s="53">
        <v>6212</v>
      </c>
      <c r="B52" s="54" t="s">
        <v>117</v>
      </c>
      <c r="C52" s="55" t="s">
        <v>118</v>
      </c>
      <c r="D52" s="58">
        <v>0</v>
      </c>
      <c r="E52" s="58"/>
      <c r="F52" s="58"/>
      <c r="G52" s="66"/>
      <c r="H52" s="57" t="str">
        <f t="shared" si="0"/>
        <v>-</v>
      </c>
    </row>
    <row r="53" spans="1:8" ht="12.75" customHeight="1" x14ac:dyDescent="0.25">
      <c r="A53" s="53">
        <v>622</v>
      </c>
      <c r="B53" s="54" t="s">
        <v>119</v>
      </c>
      <c r="C53" s="55" t="s">
        <v>120</v>
      </c>
      <c r="D53" s="58">
        <v>0</v>
      </c>
      <c r="E53" s="58"/>
      <c r="F53" s="58"/>
      <c r="G53" s="66"/>
      <c r="H53" s="57" t="str">
        <f t="shared" si="0"/>
        <v>-</v>
      </c>
    </row>
    <row r="54" spans="1:8" ht="12.75" customHeight="1" x14ac:dyDescent="0.25">
      <c r="A54" s="53">
        <v>623</v>
      </c>
      <c r="B54" s="54" t="s">
        <v>121</v>
      </c>
      <c r="C54" s="55" t="s">
        <v>122</v>
      </c>
      <c r="D54" s="58">
        <v>0</v>
      </c>
      <c r="E54" s="58"/>
      <c r="F54" s="58"/>
      <c r="G54" s="66"/>
      <c r="H54" s="57" t="str">
        <f t="shared" si="0"/>
        <v>-</v>
      </c>
    </row>
    <row r="55" spans="1:8" ht="24" customHeight="1" x14ac:dyDescent="0.25">
      <c r="A55" s="53">
        <v>63</v>
      </c>
      <c r="B55" s="60" t="s">
        <v>123</v>
      </c>
      <c r="C55" s="55" t="s">
        <v>124</v>
      </c>
      <c r="D55" s="56">
        <f>D56+D59+D64+D67+D70+D73+D76+D79+D82</f>
        <v>548793.03</v>
      </c>
      <c r="E55" s="56">
        <v>468044</v>
      </c>
      <c r="F55" s="56">
        <f>F56+F59+F64+F67+F70+F73+F76+F79+F82</f>
        <v>652293.21</v>
      </c>
      <c r="G55" s="65"/>
      <c r="H55" s="57">
        <f t="shared" si="0"/>
        <v>118.85960177008808</v>
      </c>
    </row>
    <row r="56" spans="1:8" ht="12.75" customHeight="1" x14ac:dyDescent="0.25">
      <c r="A56" s="53">
        <v>631</v>
      </c>
      <c r="B56" s="60" t="s">
        <v>125</v>
      </c>
      <c r="C56" s="55" t="s">
        <v>126</v>
      </c>
      <c r="D56" s="56">
        <f t="shared" ref="D56:F56" si="10">D57+D58</f>
        <v>0</v>
      </c>
      <c r="E56" s="56"/>
      <c r="F56" s="56">
        <f t="shared" si="10"/>
        <v>0</v>
      </c>
      <c r="G56" s="65"/>
      <c r="H56" s="57" t="str">
        <f t="shared" si="0"/>
        <v>-</v>
      </c>
    </row>
    <row r="57" spans="1:8" ht="12.75" customHeight="1" x14ac:dyDescent="0.25">
      <c r="A57" s="53">
        <v>6311</v>
      </c>
      <c r="B57" s="60" t="s">
        <v>13</v>
      </c>
      <c r="C57" s="55" t="s">
        <v>127</v>
      </c>
      <c r="D57" s="58">
        <v>0</v>
      </c>
      <c r="E57" s="58"/>
      <c r="F57" s="58"/>
      <c r="G57" s="66"/>
      <c r="H57" s="57" t="str">
        <f t="shared" si="0"/>
        <v>-</v>
      </c>
    </row>
    <row r="58" spans="1:8" ht="12.75" customHeight="1" x14ac:dyDescent="0.25">
      <c r="A58" s="53">
        <v>6312</v>
      </c>
      <c r="B58" s="60" t="s">
        <v>128</v>
      </c>
      <c r="C58" s="55" t="s">
        <v>129</v>
      </c>
      <c r="D58" s="58">
        <v>0</v>
      </c>
      <c r="E58" s="58"/>
      <c r="F58" s="58"/>
      <c r="G58" s="66"/>
      <c r="H58" s="57" t="str">
        <f t="shared" si="0"/>
        <v>-</v>
      </c>
    </row>
    <row r="59" spans="1:8" ht="12.75" customHeight="1" x14ac:dyDescent="0.25">
      <c r="A59" s="53">
        <v>632</v>
      </c>
      <c r="B59" s="60" t="s">
        <v>130</v>
      </c>
      <c r="C59" s="55" t="s">
        <v>131</v>
      </c>
      <c r="D59" s="56">
        <f t="shared" ref="D59:F59" si="11">SUM(D60:D63)</f>
        <v>0</v>
      </c>
      <c r="E59" s="56"/>
      <c r="F59" s="56">
        <f t="shared" si="11"/>
        <v>0</v>
      </c>
      <c r="G59" s="65"/>
      <c r="H59" s="57" t="str">
        <f t="shared" si="0"/>
        <v>-</v>
      </c>
    </row>
    <row r="60" spans="1:8" ht="12.75" customHeight="1" x14ac:dyDescent="0.25">
      <c r="A60" s="53">
        <v>6321</v>
      </c>
      <c r="B60" s="60" t="s">
        <v>132</v>
      </c>
      <c r="C60" s="55" t="s">
        <v>133</v>
      </c>
      <c r="D60" s="58">
        <v>0</v>
      </c>
      <c r="E60" s="58"/>
      <c r="F60" s="58"/>
      <c r="G60" s="66"/>
      <c r="H60" s="57" t="str">
        <f t="shared" si="0"/>
        <v>-</v>
      </c>
    </row>
    <row r="61" spans="1:8" ht="12.75" customHeight="1" x14ac:dyDescent="0.25">
      <c r="A61" s="53">
        <v>6322</v>
      </c>
      <c r="B61" s="60" t="s">
        <v>134</v>
      </c>
      <c r="C61" s="55" t="s">
        <v>135</v>
      </c>
      <c r="D61" s="58">
        <v>0</v>
      </c>
      <c r="E61" s="58"/>
      <c r="F61" s="58"/>
      <c r="G61" s="66"/>
      <c r="H61" s="57" t="str">
        <f t="shared" si="0"/>
        <v>-</v>
      </c>
    </row>
    <row r="62" spans="1:8" ht="12.75" customHeight="1" x14ac:dyDescent="0.25">
      <c r="A62" s="53">
        <v>6323</v>
      </c>
      <c r="B62" s="60" t="s">
        <v>136</v>
      </c>
      <c r="C62" s="55" t="s">
        <v>137</v>
      </c>
      <c r="D62" s="58">
        <v>0</v>
      </c>
      <c r="E62" s="58"/>
      <c r="F62" s="58"/>
      <c r="G62" s="66"/>
      <c r="H62" s="57" t="str">
        <f t="shared" si="0"/>
        <v>-</v>
      </c>
    </row>
    <row r="63" spans="1:8" ht="12.75" customHeight="1" x14ac:dyDescent="0.25">
      <c r="A63" s="53">
        <v>6324</v>
      </c>
      <c r="B63" s="60" t="s">
        <v>138</v>
      </c>
      <c r="C63" s="55" t="s">
        <v>139</v>
      </c>
      <c r="D63" s="58">
        <v>0</v>
      </c>
      <c r="E63" s="58"/>
      <c r="F63" s="58"/>
      <c r="G63" s="66"/>
      <c r="H63" s="57" t="str">
        <f t="shared" si="0"/>
        <v>-</v>
      </c>
    </row>
    <row r="64" spans="1:8" ht="12.75" customHeight="1" x14ac:dyDescent="0.25">
      <c r="A64" s="53">
        <v>633</v>
      </c>
      <c r="B64" s="60" t="s">
        <v>140</v>
      </c>
      <c r="C64" s="55" t="s">
        <v>141</v>
      </c>
      <c r="D64" s="56">
        <f t="shared" ref="D64:F64" si="12">SUM(D65:D66)</f>
        <v>0</v>
      </c>
      <c r="E64" s="56"/>
      <c r="F64" s="56">
        <f t="shared" si="12"/>
        <v>0</v>
      </c>
      <c r="G64" s="65"/>
      <c r="H64" s="57" t="str">
        <f t="shared" si="0"/>
        <v>-</v>
      </c>
    </row>
    <row r="65" spans="1:8" ht="12.75" customHeight="1" x14ac:dyDescent="0.25">
      <c r="A65" s="53">
        <v>6331</v>
      </c>
      <c r="B65" s="60" t="s">
        <v>142</v>
      </c>
      <c r="C65" s="55" t="s">
        <v>143</v>
      </c>
      <c r="D65" s="58">
        <v>0</v>
      </c>
      <c r="E65" s="58"/>
      <c r="F65" s="58"/>
      <c r="G65" s="66"/>
      <c r="H65" s="57" t="str">
        <f t="shared" si="0"/>
        <v>-</v>
      </c>
    </row>
    <row r="66" spans="1:8" ht="12.75" customHeight="1" x14ac:dyDescent="0.25">
      <c r="A66" s="53">
        <v>6332</v>
      </c>
      <c r="B66" s="60" t="s">
        <v>144</v>
      </c>
      <c r="C66" s="55" t="s">
        <v>145</v>
      </c>
      <c r="D66" s="58">
        <v>0</v>
      </c>
      <c r="E66" s="58"/>
      <c r="F66" s="58"/>
      <c r="G66" s="66"/>
      <c r="H66" s="57" t="str">
        <f t="shared" si="0"/>
        <v>-</v>
      </c>
    </row>
    <row r="67" spans="1:8" ht="12.75" customHeight="1" x14ac:dyDescent="0.25">
      <c r="A67" s="53">
        <v>634</v>
      </c>
      <c r="B67" s="54" t="s">
        <v>146</v>
      </c>
      <c r="C67" s="55" t="s">
        <v>147</v>
      </c>
      <c r="D67" s="56">
        <f t="shared" ref="D67:F67" si="13">SUM(D68:D69)</f>
        <v>0</v>
      </c>
      <c r="E67" s="56"/>
      <c r="F67" s="56">
        <f t="shared" si="13"/>
        <v>0</v>
      </c>
      <c r="G67" s="65"/>
      <c r="H67" s="57" t="str">
        <f t="shared" si="0"/>
        <v>-</v>
      </c>
    </row>
    <row r="68" spans="1:8" ht="12.75" customHeight="1" x14ac:dyDescent="0.25">
      <c r="A68" s="53">
        <v>6341</v>
      </c>
      <c r="B68" s="54" t="s">
        <v>148</v>
      </c>
      <c r="C68" s="55" t="s">
        <v>149</v>
      </c>
      <c r="D68" s="58">
        <v>0</v>
      </c>
      <c r="E68" s="58"/>
      <c r="F68" s="58"/>
      <c r="G68" s="66"/>
      <c r="H68" s="57" t="str">
        <f t="shared" si="0"/>
        <v>-</v>
      </c>
    </row>
    <row r="69" spans="1:8" ht="12.75" customHeight="1" x14ac:dyDescent="0.25">
      <c r="A69" s="53">
        <v>6342</v>
      </c>
      <c r="B69" s="54" t="s">
        <v>150</v>
      </c>
      <c r="C69" s="55" t="s">
        <v>151</v>
      </c>
      <c r="D69" s="58">
        <v>0</v>
      </c>
      <c r="E69" s="58"/>
      <c r="F69" s="58"/>
      <c r="G69" s="66"/>
      <c r="H69" s="57" t="str">
        <f t="shared" si="0"/>
        <v>-</v>
      </c>
    </row>
    <row r="70" spans="1:8" ht="12.75" customHeight="1" x14ac:dyDescent="0.25">
      <c r="A70" s="53">
        <v>635</v>
      </c>
      <c r="B70" s="54" t="s">
        <v>152</v>
      </c>
      <c r="C70" s="55" t="s">
        <v>153</v>
      </c>
      <c r="D70" s="56">
        <f t="shared" ref="D70:F70" si="14">SUM(D71:D72)</f>
        <v>0</v>
      </c>
      <c r="E70" s="56"/>
      <c r="F70" s="56">
        <f t="shared" si="14"/>
        <v>0</v>
      </c>
      <c r="G70" s="65"/>
      <c r="H70" s="57" t="str">
        <f t="shared" si="0"/>
        <v>-</v>
      </c>
    </row>
    <row r="71" spans="1:8" ht="12.75" customHeight="1" x14ac:dyDescent="0.25">
      <c r="A71" s="53">
        <v>6351</v>
      </c>
      <c r="B71" s="54" t="s">
        <v>154</v>
      </c>
      <c r="C71" s="55" t="s">
        <v>155</v>
      </c>
      <c r="D71" s="58">
        <v>0</v>
      </c>
      <c r="E71" s="58"/>
      <c r="F71" s="58"/>
      <c r="G71" s="66"/>
      <c r="H71" s="57" t="str">
        <f t="shared" si="0"/>
        <v>-</v>
      </c>
    </row>
    <row r="72" spans="1:8" ht="12.75" customHeight="1" x14ac:dyDescent="0.25">
      <c r="A72" s="53">
        <v>6352</v>
      </c>
      <c r="B72" s="54" t="s">
        <v>156</v>
      </c>
      <c r="C72" s="55" t="s">
        <v>157</v>
      </c>
      <c r="D72" s="58">
        <v>0</v>
      </c>
      <c r="E72" s="58"/>
      <c r="F72" s="58"/>
      <c r="G72" s="66"/>
      <c r="H72" s="57" t="str">
        <f t="shared" si="0"/>
        <v>-</v>
      </c>
    </row>
    <row r="73" spans="1:8" ht="12.75" customHeight="1" x14ac:dyDescent="0.25">
      <c r="A73" s="53" t="s">
        <v>158</v>
      </c>
      <c r="B73" s="59" t="s">
        <v>159</v>
      </c>
      <c r="C73" s="55" t="s">
        <v>158</v>
      </c>
      <c r="D73" s="56">
        <f t="shared" ref="D73:F73" si="15">SUM(D74:D75)</f>
        <v>548793.03</v>
      </c>
      <c r="E73" s="56"/>
      <c r="F73" s="56">
        <f t="shared" si="15"/>
        <v>632194.04999999993</v>
      </c>
      <c r="G73" s="65"/>
      <c r="H73" s="57">
        <f t="shared" si="0"/>
        <v>115.19717187370253</v>
      </c>
    </row>
    <row r="74" spans="1:8" ht="12.75" customHeight="1" x14ac:dyDescent="0.25">
      <c r="A74" s="53" t="s">
        <v>160</v>
      </c>
      <c r="B74" s="54" t="s">
        <v>161</v>
      </c>
      <c r="C74" s="55" t="s">
        <v>160</v>
      </c>
      <c r="D74" s="58">
        <v>541257.26</v>
      </c>
      <c r="E74" s="58"/>
      <c r="F74" s="58">
        <v>626542.47</v>
      </c>
      <c r="G74" s="66"/>
      <c r="H74" s="57">
        <f t="shared" si="0"/>
        <v>115.75687132584605</v>
      </c>
    </row>
    <row r="75" spans="1:8" ht="12.75" customHeight="1" x14ac:dyDescent="0.25">
      <c r="A75" s="53" t="s">
        <v>162</v>
      </c>
      <c r="B75" s="54" t="s">
        <v>163</v>
      </c>
      <c r="C75" s="55" t="s">
        <v>162</v>
      </c>
      <c r="D75" s="58">
        <v>7535.77</v>
      </c>
      <c r="E75" s="58"/>
      <c r="F75" s="58">
        <v>5651.58</v>
      </c>
      <c r="G75" s="66"/>
      <c r="H75" s="57">
        <f t="shared" si="0"/>
        <v>74.996715664092719</v>
      </c>
    </row>
    <row r="76" spans="1:8" ht="12.75" customHeight="1" x14ac:dyDescent="0.25">
      <c r="A76" s="53" t="s">
        <v>164</v>
      </c>
      <c r="B76" s="54" t="s">
        <v>165</v>
      </c>
      <c r="C76" s="55" t="s">
        <v>164</v>
      </c>
      <c r="D76" s="56">
        <f t="shared" ref="D76:F76" si="16">SUM(D77:D78)</f>
        <v>0</v>
      </c>
      <c r="E76" s="56"/>
      <c r="F76" s="56">
        <f t="shared" si="16"/>
        <v>0</v>
      </c>
      <c r="G76" s="65"/>
      <c r="H76" s="57" t="str">
        <f t="shared" si="0"/>
        <v>-</v>
      </c>
    </row>
    <row r="77" spans="1:8" ht="12.75" customHeight="1" x14ac:dyDescent="0.25">
      <c r="A77" s="53" t="s">
        <v>166</v>
      </c>
      <c r="B77" s="54" t="s">
        <v>167</v>
      </c>
      <c r="C77" s="55" t="s">
        <v>166</v>
      </c>
      <c r="D77" s="58">
        <v>0</v>
      </c>
      <c r="E77" s="58"/>
      <c r="F77" s="58"/>
      <c r="G77" s="66"/>
      <c r="H77" s="57" t="str">
        <f t="shared" si="0"/>
        <v>-</v>
      </c>
    </row>
    <row r="78" spans="1:8" ht="12.75" customHeight="1" x14ac:dyDescent="0.25">
      <c r="A78" s="53" t="s">
        <v>168</v>
      </c>
      <c r="B78" s="54" t="s">
        <v>169</v>
      </c>
      <c r="C78" s="55" t="s">
        <v>168</v>
      </c>
      <c r="D78" s="58">
        <v>0</v>
      </c>
      <c r="E78" s="58"/>
      <c r="F78" s="58"/>
      <c r="G78" s="66"/>
      <c r="H78" s="57" t="str">
        <f t="shared" si="0"/>
        <v>-</v>
      </c>
    </row>
    <row r="79" spans="1:8" ht="12.75" customHeight="1" x14ac:dyDescent="0.25">
      <c r="A79" s="53" t="s">
        <v>170</v>
      </c>
      <c r="B79" s="54" t="s">
        <v>171</v>
      </c>
      <c r="C79" s="55" t="s">
        <v>170</v>
      </c>
      <c r="D79" s="56">
        <f t="shared" ref="D79:F79" si="17">SUM(D80:D81)</f>
        <v>0</v>
      </c>
      <c r="E79" s="56"/>
      <c r="F79" s="56">
        <f t="shared" si="17"/>
        <v>20099.16</v>
      </c>
      <c r="G79" s="65"/>
      <c r="H79" s="57" t="str">
        <f t="shared" si="0"/>
        <v>-</v>
      </c>
    </row>
    <row r="80" spans="1:8" ht="12.75" customHeight="1" x14ac:dyDescent="0.25">
      <c r="A80" s="53" t="s">
        <v>172</v>
      </c>
      <c r="B80" s="54" t="s">
        <v>173</v>
      </c>
      <c r="C80" s="55" t="s">
        <v>172</v>
      </c>
      <c r="D80" s="58">
        <v>0</v>
      </c>
      <c r="E80" s="58"/>
      <c r="F80" s="58">
        <v>20099.16</v>
      </c>
      <c r="G80" s="66"/>
      <c r="H80" s="57" t="str">
        <f t="shared" si="0"/>
        <v>-</v>
      </c>
    </row>
    <row r="81" spans="1:8" ht="12.75" customHeight="1" x14ac:dyDescent="0.25">
      <c r="A81" s="53" t="s">
        <v>174</v>
      </c>
      <c r="B81" s="54" t="s">
        <v>175</v>
      </c>
      <c r="C81" s="55" t="s">
        <v>174</v>
      </c>
      <c r="D81" s="58">
        <v>0</v>
      </c>
      <c r="E81" s="58"/>
      <c r="F81" s="58"/>
      <c r="G81" s="66"/>
      <c r="H81" s="57" t="str">
        <f t="shared" si="0"/>
        <v>-</v>
      </c>
    </row>
    <row r="82" spans="1:8" ht="12.75" customHeight="1" x14ac:dyDescent="0.25">
      <c r="A82" s="53" t="s">
        <v>176</v>
      </c>
      <c r="B82" s="54" t="s">
        <v>177</v>
      </c>
      <c r="C82" s="55" t="s">
        <v>176</v>
      </c>
      <c r="D82" s="56">
        <f t="shared" ref="D82:F82" si="18">SUM(D83:D86)</f>
        <v>0</v>
      </c>
      <c r="E82" s="56"/>
      <c r="F82" s="56">
        <f t="shared" si="18"/>
        <v>0</v>
      </c>
      <c r="G82" s="65"/>
      <c r="H82" s="57" t="str">
        <f t="shared" si="0"/>
        <v>-</v>
      </c>
    </row>
    <row r="83" spans="1:8" ht="12.75" customHeight="1" x14ac:dyDescent="0.25">
      <c r="A83" s="53">
        <v>6391</v>
      </c>
      <c r="B83" s="54" t="s">
        <v>178</v>
      </c>
      <c r="C83" s="55" t="s">
        <v>179</v>
      </c>
      <c r="D83" s="58">
        <v>0</v>
      </c>
      <c r="E83" s="58"/>
      <c r="F83" s="58"/>
      <c r="G83" s="66"/>
      <c r="H83" s="57" t="str">
        <f t="shared" si="0"/>
        <v>-</v>
      </c>
    </row>
    <row r="84" spans="1:8" ht="12.75" customHeight="1" x14ac:dyDescent="0.25">
      <c r="A84" s="53">
        <v>6392</v>
      </c>
      <c r="B84" s="54" t="s">
        <v>180</v>
      </c>
      <c r="C84" s="55" t="s">
        <v>181</v>
      </c>
      <c r="D84" s="58">
        <v>0</v>
      </c>
      <c r="E84" s="58"/>
      <c r="F84" s="58"/>
      <c r="G84" s="66"/>
      <c r="H84" s="57" t="str">
        <f t="shared" si="0"/>
        <v>-</v>
      </c>
    </row>
    <row r="85" spans="1:8" ht="12.75" customHeight="1" x14ac:dyDescent="0.25">
      <c r="A85" s="53">
        <v>6393</v>
      </c>
      <c r="B85" s="54" t="s">
        <v>182</v>
      </c>
      <c r="C85" s="55" t="s">
        <v>183</v>
      </c>
      <c r="D85" s="58">
        <v>0</v>
      </c>
      <c r="E85" s="58"/>
      <c r="F85" s="58"/>
      <c r="G85" s="66"/>
      <c r="H85" s="57" t="str">
        <f t="shared" si="0"/>
        <v>-</v>
      </c>
    </row>
    <row r="86" spans="1:8" ht="12.75" customHeight="1" x14ac:dyDescent="0.25">
      <c r="A86" s="53">
        <v>6394</v>
      </c>
      <c r="B86" s="54" t="s">
        <v>184</v>
      </c>
      <c r="C86" s="55" t="s">
        <v>185</v>
      </c>
      <c r="D86" s="58">
        <v>0</v>
      </c>
      <c r="E86" s="58"/>
      <c r="F86" s="58"/>
      <c r="G86" s="66"/>
      <c r="H86" s="57" t="str">
        <f t="shared" si="0"/>
        <v>-</v>
      </c>
    </row>
    <row r="87" spans="1:8" ht="12.75" customHeight="1" x14ac:dyDescent="0.25">
      <c r="A87" s="53">
        <v>64</v>
      </c>
      <c r="B87" s="54" t="s">
        <v>186</v>
      </c>
      <c r="C87" s="55" t="s">
        <v>187</v>
      </c>
      <c r="D87" s="56">
        <f t="shared" ref="D87:F87" si="19">D88+D96+D103</f>
        <v>0.1</v>
      </c>
      <c r="E87" s="56">
        <v>0</v>
      </c>
      <c r="F87" s="56">
        <f t="shared" si="19"/>
        <v>0.01</v>
      </c>
      <c r="G87" s="65"/>
      <c r="H87" s="57">
        <f t="shared" si="0"/>
        <v>10</v>
      </c>
    </row>
    <row r="88" spans="1:8" ht="12.75" customHeight="1" x14ac:dyDescent="0.25">
      <c r="A88" s="53">
        <v>641</v>
      </c>
      <c r="B88" s="54" t="s">
        <v>188</v>
      </c>
      <c r="C88" s="55" t="s">
        <v>189</v>
      </c>
      <c r="D88" s="56">
        <f t="shared" ref="D88:F88" si="20">SUM(D89:D95)</f>
        <v>0.1</v>
      </c>
      <c r="E88" s="56"/>
      <c r="F88" s="56">
        <f t="shared" si="20"/>
        <v>0.01</v>
      </c>
      <c r="G88" s="65"/>
      <c r="H88" s="57">
        <f t="shared" si="0"/>
        <v>10</v>
      </c>
    </row>
    <row r="89" spans="1:8" ht="12.75" customHeight="1" x14ac:dyDescent="0.25">
      <c r="A89" s="53">
        <v>6412</v>
      </c>
      <c r="B89" s="54" t="s">
        <v>190</v>
      </c>
      <c r="C89" s="55" t="s">
        <v>191</v>
      </c>
      <c r="D89" s="58">
        <v>0</v>
      </c>
      <c r="E89" s="58"/>
      <c r="F89" s="58"/>
      <c r="G89" s="66"/>
      <c r="H89" s="57" t="str">
        <f t="shared" si="0"/>
        <v>-</v>
      </c>
    </row>
    <row r="90" spans="1:8" ht="12.75" customHeight="1" x14ac:dyDescent="0.25">
      <c r="A90" s="53">
        <v>6413</v>
      </c>
      <c r="B90" s="54" t="s">
        <v>192</v>
      </c>
      <c r="C90" s="55" t="s">
        <v>193</v>
      </c>
      <c r="D90" s="58">
        <v>0.1</v>
      </c>
      <c r="E90" s="58"/>
      <c r="F90" s="58">
        <v>0.01</v>
      </c>
      <c r="G90" s="66"/>
      <c r="H90" s="57">
        <f t="shared" si="0"/>
        <v>10</v>
      </c>
    </row>
    <row r="91" spans="1:8" ht="12.75" customHeight="1" x14ac:dyDescent="0.25">
      <c r="A91" s="53">
        <v>6414</v>
      </c>
      <c r="B91" s="54" t="s">
        <v>194</v>
      </c>
      <c r="C91" s="55" t="s">
        <v>195</v>
      </c>
      <c r="D91" s="58">
        <v>0</v>
      </c>
      <c r="E91" s="58"/>
      <c r="F91" s="58"/>
      <c r="G91" s="66"/>
      <c r="H91" s="57" t="str">
        <f t="shared" si="0"/>
        <v>-</v>
      </c>
    </row>
    <row r="92" spans="1:8" ht="12.75" customHeight="1" x14ac:dyDescent="0.25">
      <c r="A92" s="53">
        <v>6415</v>
      </c>
      <c r="B92" s="54" t="s">
        <v>196</v>
      </c>
      <c r="C92" s="55" t="s">
        <v>197</v>
      </c>
      <c r="D92" s="58">
        <v>0</v>
      </c>
      <c r="E92" s="58"/>
      <c r="F92" s="58"/>
      <c r="G92" s="66"/>
      <c r="H92" s="57" t="str">
        <f t="shared" si="0"/>
        <v>-</v>
      </c>
    </row>
    <row r="93" spans="1:8" ht="12.75" customHeight="1" x14ac:dyDescent="0.25">
      <c r="A93" s="53">
        <v>6416</v>
      </c>
      <c r="B93" s="54" t="s">
        <v>198</v>
      </c>
      <c r="C93" s="55" t="s">
        <v>199</v>
      </c>
      <c r="D93" s="58">
        <v>0</v>
      </c>
      <c r="E93" s="58"/>
      <c r="F93" s="58"/>
      <c r="G93" s="66"/>
      <c r="H93" s="57" t="str">
        <f t="shared" si="0"/>
        <v>-</v>
      </c>
    </row>
    <row r="94" spans="1:8" ht="12.75" customHeight="1" x14ac:dyDescent="0.25">
      <c r="A94" s="53">
        <v>6417</v>
      </c>
      <c r="B94" s="54" t="s">
        <v>200</v>
      </c>
      <c r="C94" s="55" t="s">
        <v>201</v>
      </c>
      <c r="D94" s="58">
        <v>0</v>
      </c>
      <c r="E94" s="58"/>
      <c r="F94" s="58"/>
      <c r="G94" s="66"/>
      <c r="H94" s="57" t="str">
        <f t="shared" si="0"/>
        <v>-</v>
      </c>
    </row>
    <row r="95" spans="1:8" ht="12.75" customHeight="1" x14ac:dyDescent="0.25">
      <c r="A95" s="53">
        <v>6419</v>
      </c>
      <c r="B95" s="54" t="s">
        <v>202</v>
      </c>
      <c r="C95" s="55" t="s">
        <v>203</v>
      </c>
      <c r="D95" s="58">
        <v>0</v>
      </c>
      <c r="E95" s="58"/>
      <c r="F95" s="58"/>
      <c r="G95" s="66"/>
      <c r="H95" s="57" t="str">
        <f t="shared" si="0"/>
        <v>-</v>
      </c>
    </row>
    <row r="96" spans="1:8" ht="12.75" customHeight="1" x14ac:dyDescent="0.25">
      <c r="A96" s="53">
        <v>642</v>
      </c>
      <c r="B96" s="54" t="s">
        <v>204</v>
      </c>
      <c r="C96" s="55" t="s">
        <v>205</v>
      </c>
      <c r="D96" s="56">
        <f t="shared" ref="D96:F96" si="21">SUM(D97:D102)</f>
        <v>0</v>
      </c>
      <c r="E96" s="56"/>
      <c r="F96" s="56">
        <f t="shared" si="21"/>
        <v>0</v>
      </c>
      <c r="G96" s="65"/>
      <c r="H96" s="57" t="str">
        <f t="shared" si="0"/>
        <v>-</v>
      </c>
    </row>
    <row r="97" spans="1:8" ht="12.75" customHeight="1" x14ac:dyDescent="0.25">
      <c r="A97" s="53">
        <v>6421</v>
      </c>
      <c r="B97" s="54" t="s">
        <v>206</v>
      </c>
      <c r="C97" s="55" t="s">
        <v>207</v>
      </c>
      <c r="D97" s="58">
        <v>0</v>
      </c>
      <c r="E97" s="58"/>
      <c r="F97" s="58"/>
      <c r="G97" s="66"/>
      <c r="H97" s="57" t="str">
        <f t="shared" si="0"/>
        <v>-</v>
      </c>
    </row>
    <row r="98" spans="1:8" ht="12.75" customHeight="1" x14ac:dyDescent="0.25">
      <c r="A98" s="53">
        <v>6422</v>
      </c>
      <c r="B98" s="54" t="s">
        <v>208</v>
      </c>
      <c r="C98" s="55" t="s">
        <v>209</v>
      </c>
      <c r="D98" s="58">
        <v>0</v>
      </c>
      <c r="E98" s="58"/>
      <c r="F98" s="58"/>
      <c r="G98" s="66"/>
      <c r="H98" s="57" t="str">
        <f t="shared" si="0"/>
        <v>-</v>
      </c>
    </row>
    <row r="99" spans="1:8" ht="12.75" customHeight="1" x14ac:dyDescent="0.25">
      <c r="A99" s="53">
        <v>6423</v>
      </c>
      <c r="B99" s="54" t="s">
        <v>210</v>
      </c>
      <c r="C99" s="55" t="s">
        <v>211</v>
      </c>
      <c r="D99" s="58">
        <v>0</v>
      </c>
      <c r="E99" s="58"/>
      <c r="F99" s="58"/>
      <c r="G99" s="66"/>
      <c r="H99" s="57" t="str">
        <f t="shared" si="0"/>
        <v>-</v>
      </c>
    </row>
    <row r="100" spans="1:8" ht="12.75" customHeight="1" x14ac:dyDescent="0.25">
      <c r="A100" s="53">
        <v>6424</v>
      </c>
      <c r="B100" s="54" t="s">
        <v>212</v>
      </c>
      <c r="C100" s="55" t="s">
        <v>213</v>
      </c>
      <c r="D100" s="58">
        <v>0</v>
      </c>
      <c r="E100" s="58"/>
      <c r="F100" s="58"/>
      <c r="G100" s="66"/>
      <c r="H100" s="57" t="str">
        <f t="shared" si="0"/>
        <v>-</v>
      </c>
    </row>
    <row r="101" spans="1:8" ht="12.75" customHeight="1" x14ac:dyDescent="0.25">
      <c r="A101" s="53" t="s">
        <v>214</v>
      </c>
      <c r="B101" s="54" t="s">
        <v>215</v>
      </c>
      <c r="C101" s="55" t="s">
        <v>214</v>
      </c>
      <c r="D101" s="58">
        <v>0</v>
      </c>
      <c r="E101" s="58"/>
      <c r="F101" s="58"/>
      <c r="G101" s="66"/>
      <c r="H101" s="57" t="str">
        <f t="shared" si="0"/>
        <v>-</v>
      </c>
    </row>
    <row r="102" spans="1:8" ht="12.75" customHeight="1" x14ac:dyDescent="0.25">
      <c r="A102" s="53">
        <v>6429</v>
      </c>
      <c r="B102" s="54" t="s">
        <v>216</v>
      </c>
      <c r="C102" s="55" t="s">
        <v>217</v>
      </c>
      <c r="D102" s="58">
        <v>0</v>
      </c>
      <c r="E102" s="58"/>
      <c r="F102" s="58"/>
      <c r="G102" s="66"/>
      <c r="H102" s="57" t="str">
        <f t="shared" si="0"/>
        <v>-</v>
      </c>
    </row>
    <row r="103" spans="1:8" ht="12.75" customHeight="1" x14ac:dyDescent="0.25">
      <c r="A103" s="53">
        <v>643</v>
      </c>
      <c r="B103" s="54" t="s">
        <v>218</v>
      </c>
      <c r="C103" s="55" t="s">
        <v>219</v>
      </c>
      <c r="D103" s="56">
        <f t="shared" ref="D103:F103" si="22">SUM(D104:D110)</f>
        <v>0</v>
      </c>
      <c r="E103" s="56"/>
      <c r="F103" s="56">
        <f t="shared" si="22"/>
        <v>0</v>
      </c>
      <c r="G103" s="65"/>
      <c r="H103" s="57" t="str">
        <f t="shared" si="0"/>
        <v>-</v>
      </c>
    </row>
    <row r="104" spans="1:8" ht="12.75" customHeight="1" x14ac:dyDescent="0.25">
      <c r="A104" s="53">
        <v>6431</v>
      </c>
      <c r="B104" s="54" t="s">
        <v>220</v>
      </c>
      <c r="C104" s="55" t="s">
        <v>221</v>
      </c>
      <c r="D104" s="58">
        <v>0</v>
      </c>
      <c r="E104" s="58"/>
      <c r="F104" s="58"/>
      <c r="G104" s="66"/>
      <c r="H104" s="57" t="str">
        <f t="shared" si="0"/>
        <v>-</v>
      </c>
    </row>
    <row r="105" spans="1:8" ht="12.75" customHeight="1" x14ac:dyDescent="0.25">
      <c r="A105" s="53">
        <v>6432</v>
      </c>
      <c r="B105" s="59" t="s">
        <v>222</v>
      </c>
      <c r="C105" s="55" t="s">
        <v>223</v>
      </c>
      <c r="D105" s="58">
        <v>0</v>
      </c>
      <c r="E105" s="58"/>
      <c r="F105" s="58"/>
      <c r="G105" s="66"/>
      <c r="H105" s="57" t="str">
        <f t="shared" si="0"/>
        <v>-</v>
      </c>
    </row>
    <row r="106" spans="1:8" ht="12.75" customHeight="1" x14ac:dyDescent="0.25">
      <c r="A106" s="53">
        <v>6433</v>
      </c>
      <c r="B106" s="59" t="s">
        <v>224</v>
      </c>
      <c r="C106" s="55" t="s">
        <v>225</v>
      </c>
      <c r="D106" s="58">
        <v>0</v>
      </c>
      <c r="E106" s="58"/>
      <c r="F106" s="58"/>
      <c r="G106" s="66"/>
      <c r="H106" s="57" t="str">
        <f t="shared" si="0"/>
        <v>-</v>
      </c>
    </row>
    <row r="107" spans="1:8" ht="12.75" customHeight="1" x14ac:dyDescent="0.25">
      <c r="A107" s="53">
        <v>6434</v>
      </c>
      <c r="B107" s="54" t="s">
        <v>226</v>
      </c>
      <c r="C107" s="55" t="s">
        <v>227</v>
      </c>
      <c r="D107" s="58">
        <v>0</v>
      </c>
      <c r="E107" s="58"/>
      <c r="F107" s="58"/>
      <c r="G107" s="66"/>
      <c r="H107" s="57" t="str">
        <f t="shared" si="0"/>
        <v>-</v>
      </c>
    </row>
    <row r="108" spans="1:8" ht="12.75" customHeight="1" x14ac:dyDescent="0.25">
      <c r="A108" s="53">
        <v>6435</v>
      </c>
      <c r="B108" s="59" t="s">
        <v>228</v>
      </c>
      <c r="C108" s="55" t="s">
        <v>229</v>
      </c>
      <c r="D108" s="58">
        <v>0</v>
      </c>
      <c r="E108" s="58"/>
      <c r="F108" s="58"/>
      <c r="G108" s="66"/>
      <c r="H108" s="57" t="str">
        <f t="shared" si="0"/>
        <v>-</v>
      </c>
    </row>
    <row r="109" spans="1:8" ht="12.75" customHeight="1" x14ac:dyDescent="0.25">
      <c r="A109" s="53">
        <v>6436</v>
      </c>
      <c r="B109" s="59" t="s">
        <v>230</v>
      </c>
      <c r="C109" s="55" t="s">
        <v>231</v>
      </c>
      <c r="D109" s="58">
        <v>0</v>
      </c>
      <c r="E109" s="58"/>
      <c r="F109" s="58"/>
      <c r="G109" s="66"/>
      <c r="H109" s="57" t="str">
        <f t="shared" si="0"/>
        <v>-</v>
      </c>
    </row>
    <row r="110" spans="1:8" ht="12.75" customHeight="1" x14ac:dyDescent="0.25">
      <c r="A110" s="53">
        <v>6437</v>
      </c>
      <c r="B110" s="54" t="s">
        <v>232</v>
      </c>
      <c r="C110" s="55" t="s">
        <v>233</v>
      </c>
      <c r="D110" s="58">
        <v>0</v>
      </c>
      <c r="E110" s="58"/>
      <c r="F110" s="58"/>
      <c r="G110" s="66"/>
      <c r="H110" s="57" t="str">
        <f t="shared" si="0"/>
        <v>-</v>
      </c>
    </row>
    <row r="111" spans="1:8" ht="12.75" customHeight="1" x14ac:dyDescent="0.25">
      <c r="A111" s="53">
        <v>65</v>
      </c>
      <c r="B111" s="54" t="s">
        <v>234</v>
      </c>
      <c r="C111" s="55" t="s">
        <v>235</v>
      </c>
      <c r="D111" s="56">
        <f t="shared" ref="D111:F111" si="23">D112+D117+D125</f>
        <v>23825.37</v>
      </c>
      <c r="E111" s="56">
        <f>25085</f>
        <v>25085</v>
      </c>
      <c r="F111" s="56">
        <f t="shared" si="23"/>
        <v>6660.09</v>
      </c>
      <c r="G111" s="65"/>
      <c r="H111" s="57">
        <f t="shared" si="0"/>
        <v>27.953773645487985</v>
      </c>
    </row>
    <row r="112" spans="1:8" ht="12.75" customHeight="1" x14ac:dyDescent="0.25">
      <c r="A112" s="53">
        <v>651</v>
      </c>
      <c r="B112" s="54" t="s">
        <v>236</v>
      </c>
      <c r="C112" s="55" t="s">
        <v>237</v>
      </c>
      <c r="D112" s="56">
        <f t="shared" ref="D112:F112" si="24">SUM(D113:D116)</f>
        <v>0</v>
      </c>
      <c r="E112" s="56"/>
      <c r="F112" s="56">
        <f t="shared" si="24"/>
        <v>0</v>
      </c>
      <c r="G112" s="65"/>
      <c r="H112" s="57" t="str">
        <f t="shared" si="0"/>
        <v>-</v>
      </c>
    </row>
    <row r="113" spans="1:8" ht="12.75" customHeight="1" x14ac:dyDescent="0.25">
      <c r="A113" s="53">
        <v>6511</v>
      </c>
      <c r="B113" s="54" t="s">
        <v>238</v>
      </c>
      <c r="C113" s="55" t="s">
        <v>239</v>
      </c>
      <c r="D113" s="58">
        <v>0</v>
      </c>
      <c r="E113" s="58"/>
      <c r="F113" s="58"/>
      <c r="G113" s="66"/>
      <c r="H113" s="57" t="str">
        <f t="shared" si="0"/>
        <v>-</v>
      </c>
    </row>
    <row r="114" spans="1:8" ht="12.75" customHeight="1" x14ac:dyDescent="0.25">
      <c r="A114" s="53">
        <v>6512</v>
      </c>
      <c r="B114" s="54" t="s">
        <v>240</v>
      </c>
      <c r="C114" s="55" t="s">
        <v>241</v>
      </c>
      <c r="D114" s="58">
        <v>0</v>
      </c>
      <c r="E114" s="58"/>
      <c r="F114" s="58"/>
      <c r="G114" s="66"/>
      <c r="H114" s="57" t="str">
        <f t="shared" si="0"/>
        <v>-</v>
      </c>
    </row>
    <row r="115" spans="1:8" ht="12.75" customHeight="1" x14ac:dyDescent="0.25">
      <c r="A115" s="53">
        <v>6513</v>
      </c>
      <c r="B115" s="54" t="s">
        <v>242</v>
      </c>
      <c r="C115" s="55" t="s">
        <v>243</v>
      </c>
      <c r="D115" s="58">
        <v>0</v>
      </c>
      <c r="E115" s="58"/>
      <c r="F115" s="58"/>
      <c r="G115" s="66"/>
      <c r="H115" s="57" t="str">
        <f t="shared" si="0"/>
        <v>-</v>
      </c>
    </row>
    <row r="116" spans="1:8" ht="12.75" customHeight="1" x14ac:dyDescent="0.25">
      <c r="A116" s="53">
        <v>6514</v>
      </c>
      <c r="B116" s="54" t="s">
        <v>244</v>
      </c>
      <c r="C116" s="55" t="s">
        <v>245</v>
      </c>
      <c r="D116" s="58">
        <v>0</v>
      </c>
      <c r="E116" s="58"/>
      <c r="F116" s="58"/>
      <c r="G116" s="66"/>
      <c r="H116" s="57" t="str">
        <f t="shared" si="0"/>
        <v>-</v>
      </c>
    </row>
    <row r="117" spans="1:8" ht="12.75" customHeight="1" x14ac:dyDescent="0.25">
      <c r="A117" s="53">
        <v>652</v>
      </c>
      <c r="B117" s="54" t="s">
        <v>246</v>
      </c>
      <c r="C117" s="55" t="s">
        <v>247</v>
      </c>
      <c r="D117" s="56">
        <f t="shared" ref="D117:F117" si="25">SUM(D118:D124)</f>
        <v>23825.37</v>
      </c>
      <c r="E117" s="56"/>
      <c r="F117" s="56">
        <f t="shared" si="25"/>
        <v>6660.09</v>
      </c>
      <c r="G117" s="65"/>
      <c r="H117" s="57">
        <f t="shared" si="0"/>
        <v>27.953773645487985</v>
      </c>
    </row>
    <row r="118" spans="1:8" ht="12.75" customHeight="1" x14ac:dyDescent="0.25">
      <c r="A118" s="53">
        <v>6521</v>
      </c>
      <c r="B118" s="54" t="s">
        <v>248</v>
      </c>
      <c r="C118" s="55" t="s">
        <v>249</v>
      </c>
      <c r="D118" s="58">
        <v>0</v>
      </c>
      <c r="E118" s="58"/>
      <c r="F118" s="58"/>
      <c r="G118" s="66"/>
      <c r="H118" s="57" t="str">
        <f t="shared" si="0"/>
        <v>-</v>
      </c>
    </row>
    <row r="119" spans="1:8" ht="12.75" customHeight="1" x14ac:dyDescent="0.25">
      <c r="A119" s="53">
        <v>6522</v>
      </c>
      <c r="B119" s="54" t="s">
        <v>250</v>
      </c>
      <c r="C119" s="55" t="s">
        <v>251</v>
      </c>
      <c r="D119" s="58">
        <v>0</v>
      </c>
      <c r="E119" s="58"/>
      <c r="F119" s="58"/>
      <c r="G119" s="66"/>
      <c r="H119" s="57" t="str">
        <f t="shared" si="0"/>
        <v>-</v>
      </c>
    </row>
    <row r="120" spans="1:8" ht="12.75" customHeight="1" x14ac:dyDescent="0.25">
      <c r="A120" s="53">
        <v>6524</v>
      </c>
      <c r="B120" s="54" t="s">
        <v>252</v>
      </c>
      <c r="C120" s="55" t="s">
        <v>253</v>
      </c>
      <c r="D120" s="58">
        <v>0</v>
      </c>
      <c r="E120" s="58"/>
      <c r="F120" s="58"/>
      <c r="G120" s="66"/>
      <c r="H120" s="57" t="str">
        <f t="shared" si="0"/>
        <v>-</v>
      </c>
    </row>
    <row r="121" spans="1:8" ht="12.75" customHeight="1" x14ac:dyDescent="0.25">
      <c r="A121" s="53">
        <v>6525</v>
      </c>
      <c r="B121" s="54" t="s">
        <v>254</v>
      </c>
      <c r="C121" s="55" t="s">
        <v>255</v>
      </c>
      <c r="D121" s="58">
        <v>0</v>
      </c>
      <c r="E121" s="58"/>
      <c r="F121" s="58"/>
      <c r="G121" s="66"/>
      <c r="H121" s="57" t="str">
        <f t="shared" si="0"/>
        <v>-</v>
      </c>
    </row>
    <row r="122" spans="1:8" ht="12.75" customHeight="1" x14ac:dyDescent="0.25">
      <c r="A122" s="53">
        <v>6526</v>
      </c>
      <c r="B122" s="54" t="s">
        <v>256</v>
      </c>
      <c r="C122" s="55" t="s">
        <v>257</v>
      </c>
      <c r="D122" s="58">
        <v>23825.37</v>
      </c>
      <c r="E122" s="58"/>
      <c r="F122" s="58">
        <v>6660.09</v>
      </c>
      <c r="G122" s="66"/>
      <c r="H122" s="57">
        <f t="shared" si="0"/>
        <v>27.953773645487985</v>
      </c>
    </row>
    <row r="123" spans="1:8" ht="12.75" customHeight="1" x14ac:dyDescent="0.25">
      <c r="A123" s="53">
        <v>6527</v>
      </c>
      <c r="B123" s="54" t="s">
        <v>258</v>
      </c>
      <c r="C123" s="55" t="s">
        <v>259</v>
      </c>
      <c r="D123" s="58">
        <v>0</v>
      </c>
      <c r="E123" s="58"/>
      <c r="F123" s="58"/>
      <c r="G123" s="66"/>
      <c r="H123" s="57" t="str">
        <f t="shared" si="0"/>
        <v>-</v>
      </c>
    </row>
    <row r="124" spans="1:8" ht="12.75" customHeight="1" x14ac:dyDescent="0.25">
      <c r="A124" s="53" t="s">
        <v>260</v>
      </c>
      <c r="B124" s="59" t="s">
        <v>261</v>
      </c>
      <c r="C124" s="55" t="s">
        <v>260</v>
      </c>
      <c r="D124" s="58">
        <v>0</v>
      </c>
      <c r="E124" s="58"/>
      <c r="F124" s="58"/>
      <c r="G124" s="66"/>
      <c r="H124" s="57" t="str">
        <f t="shared" si="0"/>
        <v>-</v>
      </c>
    </row>
    <row r="125" spans="1:8" ht="12.75" customHeight="1" x14ac:dyDescent="0.25">
      <c r="A125" s="53">
        <v>653</v>
      </c>
      <c r="B125" s="54" t="s">
        <v>262</v>
      </c>
      <c r="C125" s="55" t="s">
        <v>263</v>
      </c>
      <c r="D125" s="56">
        <f t="shared" ref="D125:F125" si="26">SUM(D126:D128)</f>
        <v>0</v>
      </c>
      <c r="E125" s="56"/>
      <c r="F125" s="56">
        <f t="shared" si="26"/>
        <v>0</v>
      </c>
      <c r="G125" s="65"/>
      <c r="H125" s="57" t="str">
        <f t="shared" si="0"/>
        <v>-</v>
      </c>
    </row>
    <row r="126" spans="1:8" ht="12.75" customHeight="1" x14ac:dyDescent="0.25">
      <c r="A126" s="53">
        <v>6531</v>
      </c>
      <c r="B126" s="54" t="s">
        <v>264</v>
      </c>
      <c r="C126" s="55" t="s">
        <v>265</v>
      </c>
      <c r="D126" s="58">
        <v>0</v>
      </c>
      <c r="E126" s="58"/>
      <c r="F126" s="58"/>
      <c r="G126" s="66"/>
      <c r="H126" s="57" t="str">
        <f t="shared" si="0"/>
        <v>-</v>
      </c>
    </row>
    <row r="127" spans="1:8" ht="12.75" customHeight="1" x14ac:dyDescent="0.25">
      <c r="A127" s="53">
        <v>6532</v>
      </c>
      <c r="B127" s="54" t="s">
        <v>266</v>
      </c>
      <c r="C127" s="55" t="s">
        <v>267</v>
      </c>
      <c r="D127" s="58">
        <v>0</v>
      </c>
      <c r="E127" s="58"/>
      <c r="F127" s="58"/>
      <c r="G127" s="66"/>
      <c r="H127" s="57" t="str">
        <f t="shared" si="0"/>
        <v>-</v>
      </c>
    </row>
    <row r="128" spans="1:8" ht="12.75" customHeight="1" x14ac:dyDescent="0.25">
      <c r="A128" s="53">
        <v>6533</v>
      </c>
      <c r="B128" s="54" t="s">
        <v>268</v>
      </c>
      <c r="C128" s="55" t="s">
        <v>269</v>
      </c>
      <c r="D128" s="58">
        <v>0</v>
      </c>
      <c r="E128" s="58"/>
      <c r="F128" s="58"/>
      <c r="G128" s="66"/>
      <c r="H128" s="57" t="str">
        <f t="shared" si="0"/>
        <v>-</v>
      </c>
    </row>
    <row r="129" spans="1:8" ht="26.25" customHeight="1" x14ac:dyDescent="0.25">
      <c r="A129" s="53">
        <v>66</v>
      </c>
      <c r="B129" s="61" t="s">
        <v>270</v>
      </c>
      <c r="C129" s="55" t="s">
        <v>271</v>
      </c>
      <c r="D129" s="56">
        <f t="shared" ref="D129:F129" si="27">D130+D133</f>
        <v>3038.03</v>
      </c>
      <c r="E129" s="56">
        <f>2017+1579</f>
        <v>3596</v>
      </c>
      <c r="F129" s="56">
        <f t="shared" si="27"/>
        <v>903.16</v>
      </c>
      <c r="G129" s="65"/>
      <c r="H129" s="57">
        <f t="shared" si="0"/>
        <v>29.728475360677802</v>
      </c>
    </row>
    <row r="130" spans="1:8" ht="12.75" customHeight="1" x14ac:dyDescent="0.25">
      <c r="A130" s="53">
        <v>661</v>
      </c>
      <c r="B130" s="60" t="s">
        <v>272</v>
      </c>
      <c r="C130" s="55" t="s">
        <v>273</v>
      </c>
      <c r="D130" s="56">
        <f t="shared" ref="D130:F130" si="28">SUM(D131:D132)</f>
        <v>3038.03</v>
      </c>
      <c r="E130" s="56"/>
      <c r="F130" s="56">
        <f t="shared" si="28"/>
        <v>903.16</v>
      </c>
      <c r="G130" s="65"/>
      <c r="H130" s="57">
        <f t="shared" si="0"/>
        <v>29.728475360677802</v>
      </c>
    </row>
    <row r="131" spans="1:8" ht="12.75" customHeight="1" x14ac:dyDescent="0.25">
      <c r="A131" s="53">
        <v>6614</v>
      </c>
      <c r="B131" s="60" t="s">
        <v>14</v>
      </c>
      <c r="C131" s="55" t="s">
        <v>274</v>
      </c>
      <c r="D131" s="58">
        <v>0</v>
      </c>
      <c r="E131" s="58"/>
      <c r="F131" s="58"/>
      <c r="G131" s="66"/>
      <c r="H131" s="57" t="str">
        <f t="shared" si="0"/>
        <v>-</v>
      </c>
    </row>
    <row r="132" spans="1:8" ht="12.75" customHeight="1" x14ac:dyDescent="0.25">
      <c r="A132" s="53">
        <v>6615</v>
      </c>
      <c r="B132" s="60" t="s">
        <v>275</v>
      </c>
      <c r="C132" s="55" t="s">
        <v>276</v>
      </c>
      <c r="D132" s="58">
        <v>3038.03</v>
      </c>
      <c r="E132" s="58"/>
      <c r="F132" s="58">
        <v>903.16</v>
      </c>
      <c r="G132" s="66"/>
      <c r="H132" s="57">
        <f t="shared" si="0"/>
        <v>29.728475360677802</v>
      </c>
    </row>
    <row r="133" spans="1:8" ht="25.5" customHeight="1" x14ac:dyDescent="0.25">
      <c r="A133" s="53">
        <v>663</v>
      </c>
      <c r="B133" s="61" t="s">
        <v>277</v>
      </c>
      <c r="C133" s="55" t="s">
        <v>278</v>
      </c>
      <c r="D133" s="56">
        <f t="shared" ref="D133:F133" si="29">SUM(D134:D137)</f>
        <v>0</v>
      </c>
      <c r="E133" s="56"/>
      <c r="F133" s="56">
        <f t="shared" si="29"/>
        <v>0</v>
      </c>
      <c r="G133" s="65"/>
      <c r="H133" s="57" t="str">
        <f t="shared" si="0"/>
        <v>-</v>
      </c>
    </row>
    <row r="134" spans="1:8" ht="12.75" customHeight="1" x14ac:dyDescent="0.25">
      <c r="A134" s="53">
        <v>6631</v>
      </c>
      <c r="B134" s="60" t="s">
        <v>279</v>
      </c>
      <c r="C134" s="55" t="s">
        <v>280</v>
      </c>
      <c r="D134" s="58">
        <v>0</v>
      </c>
      <c r="E134" s="58"/>
      <c r="F134" s="58"/>
      <c r="G134" s="66"/>
      <c r="H134" s="57" t="str">
        <f t="shared" si="0"/>
        <v>-</v>
      </c>
    </row>
    <row r="135" spans="1:8" ht="12.75" customHeight="1" x14ac:dyDescent="0.25">
      <c r="A135" s="53">
        <v>6632</v>
      </c>
      <c r="B135" s="59" t="s">
        <v>281</v>
      </c>
      <c r="C135" s="55" t="s">
        <v>282</v>
      </c>
      <c r="D135" s="58">
        <v>0</v>
      </c>
      <c r="E135" s="58"/>
      <c r="F135" s="58"/>
      <c r="G135" s="66"/>
      <c r="H135" s="57" t="str">
        <f t="shared" si="0"/>
        <v>-</v>
      </c>
    </row>
    <row r="136" spans="1:8" ht="21.75" customHeight="1" x14ac:dyDescent="0.25">
      <c r="A136" s="53" t="s">
        <v>283</v>
      </c>
      <c r="B136" s="59" t="s">
        <v>284</v>
      </c>
      <c r="C136" s="55" t="s">
        <v>283</v>
      </c>
      <c r="D136" s="58">
        <v>0</v>
      </c>
      <c r="E136" s="58"/>
      <c r="F136" s="58"/>
      <c r="G136" s="66"/>
      <c r="H136" s="57" t="str">
        <f t="shared" si="0"/>
        <v>-</v>
      </c>
    </row>
    <row r="137" spans="1:8" ht="24.75" customHeight="1" x14ac:dyDescent="0.25">
      <c r="A137" s="53" t="s">
        <v>285</v>
      </c>
      <c r="B137" s="59" t="s">
        <v>286</v>
      </c>
      <c r="C137" s="55" t="s">
        <v>285</v>
      </c>
      <c r="D137" s="58">
        <v>0</v>
      </c>
      <c r="E137" s="58"/>
      <c r="F137" s="58"/>
      <c r="G137" s="66"/>
      <c r="H137" s="57" t="str">
        <f>IF(D137&lt;&gt;0,IF(F137/D137&gt;=100,"&gt;&gt;100",F137/D137*100),"-")</f>
        <v>-</v>
      </c>
    </row>
    <row r="138" spans="1:8" ht="12.75" customHeight="1" x14ac:dyDescent="0.25">
      <c r="A138" s="53">
        <v>67</v>
      </c>
      <c r="B138" s="59" t="s">
        <v>287</v>
      </c>
      <c r="C138" s="55" t="s">
        <v>288</v>
      </c>
      <c r="D138" s="56">
        <f t="shared" ref="D138:F138" si="30">D139+D143</f>
        <v>219171.76</v>
      </c>
      <c r="E138" s="56">
        <f>40605.38+88979.27+1078.82</f>
        <v>130663.47</v>
      </c>
      <c r="F138" s="56">
        <f t="shared" si="30"/>
        <v>208744.04</v>
      </c>
      <c r="G138" s="65"/>
      <c r="H138" s="57">
        <f t="shared" ref="H138:H155" si="31">IF(D138&lt;&gt;0,IF(F138/D138&gt;=100,"&gt;&gt;100",F138/D138*100),"-")</f>
        <v>95.242215511706434</v>
      </c>
    </row>
    <row r="139" spans="1:8" ht="21" customHeight="1" x14ac:dyDescent="0.25">
      <c r="A139" s="53">
        <v>671</v>
      </c>
      <c r="B139" s="59" t="s">
        <v>289</v>
      </c>
      <c r="C139" s="55" t="s">
        <v>290</v>
      </c>
      <c r="D139" s="56">
        <f t="shared" ref="D139:F139" si="32">SUM(D140:D142)</f>
        <v>219171.76</v>
      </c>
      <c r="E139" s="56"/>
      <c r="F139" s="56">
        <f t="shared" si="32"/>
        <v>208744.04</v>
      </c>
      <c r="G139" s="65"/>
      <c r="H139" s="57">
        <f t="shared" si="31"/>
        <v>95.242215511706434</v>
      </c>
    </row>
    <row r="140" spans="1:8" ht="12.75" customHeight="1" x14ac:dyDescent="0.25">
      <c r="A140" s="53">
        <v>6711</v>
      </c>
      <c r="B140" s="54" t="s">
        <v>291</v>
      </c>
      <c r="C140" s="55" t="s">
        <v>292</v>
      </c>
      <c r="D140" s="58">
        <v>219171.76</v>
      </c>
      <c r="E140" s="58"/>
      <c r="F140" s="58">
        <v>208744.04</v>
      </c>
      <c r="G140" s="66"/>
      <c r="H140" s="57">
        <f t="shared" si="31"/>
        <v>95.242215511706434</v>
      </c>
    </row>
    <row r="141" spans="1:8" ht="12.75" customHeight="1" x14ac:dyDescent="0.25">
      <c r="A141" s="53">
        <v>6712</v>
      </c>
      <c r="B141" s="59" t="s">
        <v>293</v>
      </c>
      <c r="C141" s="55" t="s">
        <v>294</v>
      </c>
      <c r="D141" s="58">
        <v>0</v>
      </c>
      <c r="E141" s="58"/>
      <c r="F141" s="58"/>
      <c r="G141" s="66"/>
      <c r="H141" s="57" t="str">
        <f t="shared" si="31"/>
        <v>-</v>
      </c>
    </row>
    <row r="142" spans="1:8" ht="12.75" customHeight="1" x14ac:dyDescent="0.25">
      <c r="A142" s="53" t="s">
        <v>295</v>
      </c>
      <c r="B142" s="54" t="s">
        <v>296</v>
      </c>
      <c r="C142" s="55" t="s">
        <v>295</v>
      </c>
      <c r="D142" s="58">
        <v>0</v>
      </c>
      <c r="E142" s="58"/>
      <c r="F142" s="58"/>
      <c r="G142" s="66"/>
      <c r="H142" s="57" t="str">
        <f t="shared" si="31"/>
        <v>-</v>
      </c>
    </row>
    <row r="143" spans="1:8" ht="12.75" customHeight="1" x14ac:dyDescent="0.25">
      <c r="A143" s="53" t="s">
        <v>297</v>
      </c>
      <c r="B143" s="54" t="s">
        <v>298</v>
      </c>
      <c r="C143" s="55" t="s">
        <v>297</v>
      </c>
      <c r="D143" s="58">
        <v>0</v>
      </c>
      <c r="E143" s="58"/>
      <c r="F143" s="58"/>
      <c r="G143" s="66"/>
      <c r="H143" s="57" t="str">
        <f t="shared" si="31"/>
        <v>-</v>
      </c>
    </row>
    <row r="144" spans="1:8" ht="12.75" customHeight="1" x14ac:dyDescent="0.25">
      <c r="A144" s="53">
        <v>68</v>
      </c>
      <c r="B144" s="54" t="s">
        <v>299</v>
      </c>
      <c r="C144" s="55" t="s">
        <v>300</v>
      </c>
      <c r="D144" s="56">
        <f t="shared" ref="D144:F144" si="33">D145+D155</f>
        <v>0</v>
      </c>
      <c r="E144" s="56"/>
      <c r="F144" s="56">
        <f t="shared" si="33"/>
        <v>0</v>
      </c>
      <c r="G144" s="65"/>
      <c r="H144" s="57" t="str">
        <f t="shared" si="31"/>
        <v>-</v>
      </c>
    </row>
    <row r="145" spans="1:8" ht="12.75" customHeight="1" x14ac:dyDescent="0.25">
      <c r="A145" s="53">
        <v>681</v>
      </c>
      <c r="B145" s="54" t="s">
        <v>301</v>
      </c>
      <c r="C145" s="55" t="s">
        <v>302</v>
      </c>
      <c r="D145" s="56">
        <f t="shared" ref="D145:F145" si="34">SUM(D146:D154)</f>
        <v>0</v>
      </c>
      <c r="E145" s="56"/>
      <c r="F145" s="56">
        <f t="shared" si="34"/>
        <v>0</v>
      </c>
      <c r="G145" s="65"/>
      <c r="H145" s="57" t="str">
        <f t="shared" si="31"/>
        <v>-</v>
      </c>
    </row>
    <row r="146" spans="1:8" ht="12.75" customHeight="1" x14ac:dyDescent="0.25">
      <c r="A146" s="53">
        <v>6811</v>
      </c>
      <c r="B146" s="54" t="s">
        <v>303</v>
      </c>
      <c r="C146" s="55" t="s">
        <v>304</v>
      </c>
      <c r="D146" s="58">
        <v>0</v>
      </c>
      <c r="E146" s="58"/>
      <c r="F146" s="58"/>
      <c r="G146" s="66"/>
      <c r="H146" s="57" t="str">
        <f t="shared" si="31"/>
        <v>-</v>
      </c>
    </row>
    <row r="147" spans="1:8" ht="12.75" customHeight="1" x14ac:dyDescent="0.25">
      <c r="A147" s="53">
        <v>6812</v>
      </c>
      <c r="B147" s="54" t="s">
        <v>305</v>
      </c>
      <c r="C147" s="55" t="s">
        <v>306</v>
      </c>
      <c r="D147" s="58">
        <v>0</v>
      </c>
      <c r="E147" s="58"/>
      <c r="F147" s="58"/>
      <c r="G147" s="66"/>
      <c r="H147" s="57" t="str">
        <f t="shared" si="31"/>
        <v>-</v>
      </c>
    </row>
    <row r="148" spans="1:8" ht="12.75" customHeight="1" x14ac:dyDescent="0.25">
      <c r="A148" s="53">
        <v>6813</v>
      </c>
      <c r="B148" s="54" t="s">
        <v>307</v>
      </c>
      <c r="C148" s="55" t="s">
        <v>308</v>
      </c>
      <c r="D148" s="58">
        <v>0</v>
      </c>
      <c r="E148" s="58"/>
      <c r="F148" s="58"/>
      <c r="G148" s="66"/>
      <c r="H148" s="57" t="str">
        <f t="shared" si="31"/>
        <v>-</v>
      </c>
    </row>
    <row r="149" spans="1:8" ht="12.75" customHeight="1" x14ac:dyDescent="0.25">
      <c r="A149" s="53">
        <v>6814</v>
      </c>
      <c r="B149" s="54" t="s">
        <v>309</v>
      </c>
      <c r="C149" s="55" t="s">
        <v>310</v>
      </c>
      <c r="D149" s="58">
        <v>0</v>
      </c>
      <c r="E149" s="58"/>
      <c r="F149" s="58"/>
      <c r="G149" s="66"/>
      <c r="H149" s="57" t="str">
        <f t="shared" si="31"/>
        <v>-</v>
      </c>
    </row>
    <row r="150" spans="1:8" ht="12.75" customHeight="1" x14ac:dyDescent="0.25">
      <c r="A150" s="53">
        <v>6815</v>
      </c>
      <c r="B150" s="54" t="s">
        <v>311</v>
      </c>
      <c r="C150" s="55" t="s">
        <v>312</v>
      </c>
      <c r="D150" s="58">
        <v>0</v>
      </c>
      <c r="E150" s="58"/>
      <c r="F150" s="58"/>
      <c r="G150" s="66"/>
      <c r="H150" s="57" t="str">
        <f t="shared" si="31"/>
        <v>-</v>
      </c>
    </row>
    <row r="151" spans="1:8" ht="12.75" customHeight="1" x14ac:dyDescent="0.25">
      <c r="A151" s="53">
        <v>6816</v>
      </c>
      <c r="B151" s="54" t="s">
        <v>313</v>
      </c>
      <c r="C151" s="55" t="s">
        <v>314</v>
      </c>
      <c r="D151" s="58">
        <v>0</v>
      </c>
      <c r="E151" s="58"/>
      <c r="F151" s="58"/>
      <c r="G151" s="66"/>
      <c r="H151" s="57" t="str">
        <f t="shared" si="31"/>
        <v>-</v>
      </c>
    </row>
    <row r="152" spans="1:8" ht="12.75" customHeight="1" x14ac:dyDescent="0.25">
      <c r="A152" s="53">
        <v>6817</v>
      </c>
      <c r="B152" s="54" t="s">
        <v>315</v>
      </c>
      <c r="C152" s="55" t="s">
        <v>316</v>
      </c>
      <c r="D152" s="58">
        <v>0</v>
      </c>
      <c r="E152" s="58"/>
      <c r="F152" s="58"/>
      <c r="G152" s="66"/>
      <c r="H152" s="57" t="str">
        <f t="shared" si="31"/>
        <v>-</v>
      </c>
    </row>
    <row r="153" spans="1:8" ht="12.75" customHeight="1" x14ac:dyDescent="0.25">
      <c r="A153" s="53">
        <v>6818</v>
      </c>
      <c r="B153" s="54" t="s">
        <v>317</v>
      </c>
      <c r="C153" s="55" t="s">
        <v>318</v>
      </c>
      <c r="D153" s="58">
        <v>0</v>
      </c>
      <c r="E153" s="58"/>
      <c r="F153" s="58"/>
      <c r="G153" s="66"/>
      <c r="H153" s="57" t="str">
        <f t="shared" si="31"/>
        <v>-</v>
      </c>
    </row>
    <row r="154" spans="1:8" ht="12.75" customHeight="1" x14ac:dyDescent="0.25">
      <c r="A154" s="53">
        <v>6819</v>
      </c>
      <c r="B154" s="54" t="s">
        <v>319</v>
      </c>
      <c r="C154" s="55" t="s">
        <v>320</v>
      </c>
      <c r="D154" s="58">
        <v>0</v>
      </c>
      <c r="E154" s="58"/>
      <c r="F154" s="58"/>
      <c r="G154" s="66"/>
      <c r="H154" s="57" t="str">
        <f t="shared" si="31"/>
        <v>-</v>
      </c>
    </row>
    <row r="155" spans="1:8" ht="12.75" customHeight="1" x14ac:dyDescent="0.25">
      <c r="A155" s="53">
        <v>683</v>
      </c>
      <c r="B155" s="54" t="s">
        <v>321</v>
      </c>
      <c r="C155" s="55" t="s">
        <v>322</v>
      </c>
      <c r="D155" s="58">
        <v>0</v>
      </c>
      <c r="E155" s="58"/>
      <c r="F155" s="58"/>
      <c r="G155" s="66"/>
      <c r="H155" s="57" t="str">
        <f t="shared" si="31"/>
        <v>-</v>
      </c>
    </row>
    <row r="156" spans="1:8" ht="12.75" customHeight="1" x14ac:dyDescent="0.25">
      <c r="A156" s="53">
        <v>7</v>
      </c>
      <c r="B156" s="54" t="s">
        <v>332</v>
      </c>
      <c r="C156" s="55" t="s">
        <v>333</v>
      </c>
      <c r="D156" s="56">
        <f t="shared" ref="D156" si="35">D157+D169+D202+D206</f>
        <v>816577.49</v>
      </c>
      <c r="F156" s="56">
        <f>F157+F169+E202+E206</f>
        <v>545048.12</v>
      </c>
    </row>
    <row r="157" spans="1:8" ht="12.75" customHeight="1" x14ac:dyDescent="0.25">
      <c r="A157" s="53">
        <v>71</v>
      </c>
      <c r="B157" s="54" t="s">
        <v>334</v>
      </c>
      <c r="C157" s="55" t="s">
        <v>335</v>
      </c>
      <c r="D157" s="56">
        <f t="shared" ref="D157" si="36">D158+D162</f>
        <v>0</v>
      </c>
      <c r="F157" s="56">
        <f>F158+F162</f>
        <v>0</v>
      </c>
    </row>
    <row r="158" spans="1:8" ht="12.75" customHeight="1" x14ac:dyDescent="0.25">
      <c r="A158" s="53">
        <v>711</v>
      </c>
      <c r="B158" s="54" t="s">
        <v>336</v>
      </c>
      <c r="C158" s="55" t="s">
        <v>337</v>
      </c>
      <c r="D158" s="56">
        <f t="shared" ref="D158" si="37">SUM(D159:D161)</f>
        <v>0</v>
      </c>
      <c r="F158" s="56">
        <f>SUM(F159:F161)</f>
        <v>0</v>
      </c>
    </row>
    <row r="159" spans="1:8" ht="12.75" customHeight="1" x14ac:dyDescent="0.25">
      <c r="A159" s="53">
        <v>7111</v>
      </c>
      <c r="B159" s="54" t="s">
        <v>18</v>
      </c>
      <c r="C159" s="55" t="s">
        <v>338</v>
      </c>
      <c r="D159" s="58">
        <v>0</v>
      </c>
      <c r="F159" s="58"/>
    </row>
    <row r="160" spans="1:8" ht="12.75" customHeight="1" x14ac:dyDescent="0.25">
      <c r="A160" s="53">
        <v>7112</v>
      </c>
      <c r="B160" s="54" t="s">
        <v>339</v>
      </c>
      <c r="C160" s="55" t="s">
        <v>340</v>
      </c>
      <c r="D160" s="58">
        <v>0</v>
      </c>
      <c r="F160" s="58"/>
    </row>
    <row r="161" spans="1:7" ht="12.75" customHeight="1" x14ac:dyDescent="0.25">
      <c r="A161" s="53">
        <v>7113</v>
      </c>
      <c r="B161" s="54" t="s">
        <v>341</v>
      </c>
      <c r="C161" s="55" t="s">
        <v>342</v>
      </c>
      <c r="D161" s="58">
        <v>0</v>
      </c>
      <c r="F161" s="58"/>
    </row>
    <row r="162" spans="1:7" ht="12.75" customHeight="1" x14ac:dyDescent="0.25">
      <c r="A162" s="53">
        <v>712</v>
      </c>
      <c r="B162" s="54" t="s">
        <v>343</v>
      </c>
      <c r="C162" s="55" t="s">
        <v>344</v>
      </c>
      <c r="D162" s="56">
        <f t="shared" ref="D162" si="38">SUM(D163:D168)</f>
        <v>0</v>
      </c>
      <c r="F162" s="56">
        <f>SUM(F163:F168)</f>
        <v>0</v>
      </c>
    </row>
    <row r="163" spans="1:7" ht="12.75" customHeight="1" x14ac:dyDescent="0.25">
      <c r="A163" s="53">
        <v>7121</v>
      </c>
      <c r="B163" s="54" t="s">
        <v>345</v>
      </c>
      <c r="C163" s="55" t="s">
        <v>346</v>
      </c>
      <c r="D163" s="58">
        <v>0</v>
      </c>
      <c r="F163" s="58"/>
    </row>
    <row r="164" spans="1:7" ht="12.75" customHeight="1" x14ac:dyDescent="0.25">
      <c r="A164" s="53">
        <v>7122</v>
      </c>
      <c r="B164" s="54" t="s">
        <v>347</v>
      </c>
      <c r="C164" s="55" t="s">
        <v>348</v>
      </c>
      <c r="D164" s="58">
        <v>0</v>
      </c>
      <c r="F164" s="58"/>
    </row>
    <row r="165" spans="1:7" ht="12.75" customHeight="1" x14ac:dyDescent="0.25">
      <c r="A165" s="53">
        <v>7123</v>
      </c>
      <c r="B165" s="54" t="s">
        <v>349</v>
      </c>
      <c r="C165" s="55" t="s">
        <v>350</v>
      </c>
      <c r="D165" s="58">
        <v>0</v>
      </c>
      <c r="F165" s="58"/>
    </row>
    <row r="166" spans="1:7" ht="12.75" customHeight="1" x14ac:dyDescent="0.25">
      <c r="A166" s="53">
        <v>7124</v>
      </c>
      <c r="B166" s="54" t="s">
        <v>351</v>
      </c>
      <c r="C166" s="55" t="s">
        <v>352</v>
      </c>
      <c r="D166" s="58">
        <v>0</v>
      </c>
      <c r="F166" s="58"/>
    </row>
    <row r="167" spans="1:7" ht="12.75" customHeight="1" x14ac:dyDescent="0.25">
      <c r="A167" s="53">
        <v>7125</v>
      </c>
      <c r="B167" s="54" t="s">
        <v>353</v>
      </c>
      <c r="C167" s="55" t="s">
        <v>354</v>
      </c>
      <c r="D167" s="58">
        <v>0</v>
      </c>
      <c r="F167" s="58"/>
    </row>
    <row r="168" spans="1:7" ht="12.75" customHeight="1" x14ac:dyDescent="0.25">
      <c r="A168" s="53">
        <v>7126</v>
      </c>
      <c r="B168" s="54" t="s">
        <v>355</v>
      </c>
      <c r="C168" s="55" t="s">
        <v>356</v>
      </c>
      <c r="D168" s="58">
        <v>0</v>
      </c>
      <c r="F168" s="58"/>
    </row>
    <row r="169" spans="1:7" ht="12.75" customHeight="1" x14ac:dyDescent="0.25">
      <c r="A169" s="53">
        <v>72</v>
      </c>
      <c r="B169" s="59" t="s">
        <v>357</v>
      </c>
      <c r="C169" s="55" t="s">
        <v>358</v>
      </c>
      <c r="D169" s="56">
        <f t="shared" ref="D169" si="39">D170+D175+D184+D189+D194+D197</f>
        <v>811729.87</v>
      </c>
      <c r="E169" s="56">
        <v>3424</v>
      </c>
      <c r="F169" s="56">
        <f>F170+E175+E184+E189+E194+E197</f>
        <v>545048.12</v>
      </c>
    </row>
    <row r="170" spans="1:7" ht="12.75" customHeight="1" x14ac:dyDescent="0.25">
      <c r="A170" s="53">
        <v>721</v>
      </c>
      <c r="B170" s="54" t="s">
        <v>359</v>
      </c>
      <c r="C170" s="55" t="s">
        <v>360</v>
      </c>
      <c r="D170" s="56">
        <f t="shared" ref="D170" si="40">SUM(D171:D174)</f>
        <v>1947.53</v>
      </c>
      <c r="F170" s="56">
        <f>SUM(F171:F174)</f>
        <v>3749.65</v>
      </c>
    </row>
    <row r="171" spans="1:7" ht="12.75" customHeight="1" x14ac:dyDescent="0.25">
      <c r="A171" s="53">
        <v>7211</v>
      </c>
      <c r="B171" s="54" t="s">
        <v>15</v>
      </c>
      <c r="C171" s="55" t="s">
        <v>361</v>
      </c>
      <c r="D171" s="58">
        <v>1947.53</v>
      </c>
      <c r="F171" s="58">
        <v>3749.65</v>
      </c>
    </row>
    <row r="172" spans="1:7" ht="12.75" customHeight="1" x14ac:dyDescent="0.25">
      <c r="A172" s="53">
        <v>7212</v>
      </c>
      <c r="B172" s="54" t="s">
        <v>362</v>
      </c>
      <c r="C172" s="55" t="s">
        <v>363</v>
      </c>
      <c r="D172" s="58">
        <v>0</v>
      </c>
      <c r="F172" s="58"/>
    </row>
    <row r="173" spans="1:7" ht="12.75" customHeight="1" x14ac:dyDescent="0.25">
      <c r="A173" s="53">
        <v>7213</v>
      </c>
      <c r="B173" s="54" t="s">
        <v>364</v>
      </c>
      <c r="C173" s="55" t="s">
        <v>365</v>
      </c>
      <c r="D173" s="58">
        <v>0</v>
      </c>
      <c r="F173" s="58"/>
    </row>
    <row r="174" spans="1:7" ht="12.75" customHeight="1" x14ac:dyDescent="0.25">
      <c r="A174" s="53">
        <v>7214</v>
      </c>
      <c r="B174" s="54" t="s">
        <v>366</v>
      </c>
      <c r="C174" s="55" t="s">
        <v>367</v>
      </c>
      <c r="D174" s="58">
        <v>0</v>
      </c>
      <c r="F174" s="58"/>
    </row>
    <row r="175" spans="1:7" ht="12.75" customHeight="1" x14ac:dyDescent="0.25">
      <c r="A175" s="53">
        <v>3</v>
      </c>
      <c r="B175" s="54" t="s">
        <v>368</v>
      </c>
      <c r="C175" s="55" t="s">
        <v>369</v>
      </c>
      <c r="D175" s="56">
        <f t="shared" ref="D175" si="41">D176+D187+D220+D239+D248+D276+D287</f>
        <v>799296.13</v>
      </c>
      <c r="E175" s="67">
        <f>'Izvještaj o izvršenju proračuna'!H20</f>
        <v>541298.47</v>
      </c>
      <c r="F175" s="56">
        <f t="shared" ref="F175" si="42">F176+F187+F220+F239+F248+F276+F287</f>
        <v>724700.58</v>
      </c>
      <c r="G175" s="57">
        <f t="shared" ref="G175:G265" si="43">IF(E175&lt;&gt;0,IF(F175/E175&gt;=100,"&gt;&gt;100",F175/E175*100),"-")</f>
        <v>133.88188220816514</v>
      </c>
    </row>
    <row r="176" spans="1:7" ht="12.75" customHeight="1" x14ac:dyDescent="0.25">
      <c r="A176" s="53">
        <v>31</v>
      </c>
      <c r="B176" s="54" t="s">
        <v>370</v>
      </c>
      <c r="C176" s="55" t="s">
        <v>371</v>
      </c>
      <c r="D176" s="56">
        <f t="shared" ref="D176" si="44">D177+D182+D183</f>
        <v>478622.86</v>
      </c>
      <c r="E176">
        <v>407926</v>
      </c>
      <c r="F176" s="56">
        <f t="shared" ref="F176" si="45">F177+F182+F183</f>
        <v>559777.25</v>
      </c>
      <c r="G176" s="57">
        <f t="shared" si="43"/>
        <v>137.22519525600231</v>
      </c>
    </row>
    <row r="177" spans="1:7" ht="12.75" customHeight="1" x14ac:dyDescent="0.25">
      <c r="A177" s="53">
        <v>311</v>
      </c>
      <c r="B177" s="54" t="s">
        <v>372</v>
      </c>
      <c r="C177" s="55" t="s">
        <v>373</v>
      </c>
      <c r="D177" s="56">
        <f t="shared" ref="D177" si="46">SUM(D178:D181)</f>
        <v>394721.73</v>
      </c>
      <c r="F177" s="56">
        <f t="shared" ref="F177" si="47">SUM(F178:F181)</f>
        <v>461458.9</v>
      </c>
      <c r="G177" s="57" t="str">
        <f t="shared" si="43"/>
        <v>-</v>
      </c>
    </row>
    <row r="178" spans="1:7" ht="12.75" customHeight="1" x14ac:dyDescent="0.25">
      <c r="A178" s="53">
        <v>3111</v>
      </c>
      <c r="B178" s="54" t="s">
        <v>16</v>
      </c>
      <c r="C178" s="55" t="s">
        <v>374</v>
      </c>
      <c r="D178" s="58">
        <v>394721.73</v>
      </c>
      <c r="F178" s="58">
        <v>461458.9</v>
      </c>
      <c r="G178" s="57" t="str">
        <f t="shared" si="43"/>
        <v>-</v>
      </c>
    </row>
    <row r="179" spans="1:7" ht="12.75" customHeight="1" x14ac:dyDescent="0.25">
      <c r="A179" s="53">
        <v>3112</v>
      </c>
      <c r="B179" s="54" t="s">
        <v>375</v>
      </c>
      <c r="C179" s="55" t="s">
        <v>376</v>
      </c>
      <c r="D179" s="58">
        <v>0</v>
      </c>
      <c r="F179" s="58"/>
      <c r="G179" s="57" t="str">
        <f t="shared" si="43"/>
        <v>-</v>
      </c>
    </row>
    <row r="180" spans="1:7" ht="12.75" customHeight="1" x14ac:dyDescent="0.25">
      <c r="A180" s="53">
        <v>3113</v>
      </c>
      <c r="B180" s="54" t="s">
        <v>377</v>
      </c>
      <c r="C180" s="55" t="s">
        <v>378</v>
      </c>
      <c r="D180" s="58">
        <v>0</v>
      </c>
      <c r="F180" s="58"/>
      <c r="G180" s="57" t="str">
        <f t="shared" si="43"/>
        <v>-</v>
      </c>
    </row>
    <row r="181" spans="1:7" ht="12.75" customHeight="1" x14ac:dyDescent="0.25">
      <c r="A181" s="53">
        <v>3114</v>
      </c>
      <c r="B181" s="54" t="s">
        <v>379</v>
      </c>
      <c r="C181" s="55" t="s">
        <v>380</v>
      </c>
      <c r="D181" s="58">
        <v>0</v>
      </c>
      <c r="F181" s="58"/>
      <c r="G181" s="57" t="str">
        <f t="shared" si="43"/>
        <v>-</v>
      </c>
    </row>
    <row r="182" spans="1:7" ht="12.75" customHeight="1" x14ac:dyDescent="0.25">
      <c r="A182" s="53">
        <v>312</v>
      </c>
      <c r="B182" s="54" t="s">
        <v>381</v>
      </c>
      <c r="C182" s="55" t="s">
        <v>382</v>
      </c>
      <c r="D182" s="58">
        <v>18772.04</v>
      </c>
      <c r="F182" s="58">
        <v>22177.61</v>
      </c>
      <c r="G182" s="57" t="str">
        <f t="shared" si="43"/>
        <v>-</v>
      </c>
    </row>
    <row r="183" spans="1:7" ht="12.75" customHeight="1" x14ac:dyDescent="0.25">
      <c r="A183" s="53">
        <v>313</v>
      </c>
      <c r="B183" s="54" t="s">
        <v>383</v>
      </c>
      <c r="C183" s="55" t="s">
        <v>384</v>
      </c>
      <c r="D183" s="56">
        <f t="shared" ref="D183" si="48">SUM(D184:D186)</f>
        <v>65129.09</v>
      </c>
      <c r="F183" s="56">
        <f t="shared" ref="F183" si="49">SUM(F184:F186)</f>
        <v>76140.740000000005</v>
      </c>
      <c r="G183" s="57" t="str">
        <f t="shared" si="43"/>
        <v>-</v>
      </c>
    </row>
    <row r="184" spans="1:7" ht="12.75" customHeight="1" x14ac:dyDescent="0.25">
      <c r="A184" s="53">
        <v>3131</v>
      </c>
      <c r="B184" s="54" t="s">
        <v>119</v>
      </c>
      <c r="C184" s="55" t="s">
        <v>385</v>
      </c>
      <c r="D184" s="58">
        <v>0</v>
      </c>
      <c r="F184" s="58"/>
      <c r="G184" s="57" t="str">
        <f t="shared" si="43"/>
        <v>-</v>
      </c>
    </row>
    <row r="185" spans="1:7" ht="12.75" customHeight="1" x14ac:dyDescent="0.25">
      <c r="A185" s="53">
        <v>3132</v>
      </c>
      <c r="B185" s="54" t="s">
        <v>386</v>
      </c>
      <c r="C185" s="55" t="s">
        <v>387</v>
      </c>
      <c r="D185" s="58">
        <v>65129.09</v>
      </c>
      <c r="F185" s="58">
        <v>76140.740000000005</v>
      </c>
      <c r="G185" s="57" t="str">
        <f t="shared" si="43"/>
        <v>-</v>
      </c>
    </row>
    <row r="186" spans="1:7" ht="12.75" customHeight="1" x14ac:dyDescent="0.25">
      <c r="A186" s="53">
        <v>3133</v>
      </c>
      <c r="B186" s="54" t="s">
        <v>388</v>
      </c>
      <c r="C186" s="55" t="s">
        <v>389</v>
      </c>
      <c r="D186" s="58">
        <v>0</v>
      </c>
      <c r="F186" s="58"/>
      <c r="G186" s="57" t="str">
        <f t="shared" si="43"/>
        <v>-</v>
      </c>
    </row>
    <row r="187" spans="1:7" ht="12.75" customHeight="1" x14ac:dyDescent="0.25">
      <c r="A187" s="53">
        <v>32</v>
      </c>
      <c r="B187" s="54" t="s">
        <v>390</v>
      </c>
      <c r="C187" s="55" t="s">
        <v>391</v>
      </c>
      <c r="D187" s="56">
        <f t="shared" ref="D187" si="50">D188+D193+D201+D211+D212</f>
        <v>240594.05000000002</v>
      </c>
      <c r="E187">
        <v>131855.85</v>
      </c>
      <c r="F187" s="56">
        <f t="shared" ref="F187" si="51">F188+F193+F201+F211+F212</f>
        <v>159495.07999999999</v>
      </c>
      <c r="G187" s="57">
        <f t="shared" si="43"/>
        <v>120.96170173716219</v>
      </c>
    </row>
    <row r="188" spans="1:7" ht="12.75" customHeight="1" x14ac:dyDescent="0.25">
      <c r="A188" s="53">
        <v>321</v>
      </c>
      <c r="B188" s="54" t="s">
        <v>392</v>
      </c>
      <c r="C188" s="55" t="s">
        <v>393</v>
      </c>
      <c r="D188" s="56">
        <f t="shared" ref="D188" si="52">SUM(D189:D192)</f>
        <v>52050.189999999995</v>
      </c>
      <c r="F188" s="56">
        <f t="shared" ref="F188" si="53">SUM(F189:F192)</f>
        <v>57993.95</v>
      </c>
      <c r="G188" s="57" t="str">
        <f t="shared" si="43"/>
        <v>-</v>
      </c>
    </row>
    <row r="189" spans="1:7" ht="12.75" customHeight="1" x14ac:dyDescent="0.25">
      <c r="A189" s="53">
        <v>3211</v>
      </c>
      <c r="B189" s="54" t="s">
        <v>17</v>
      </c>
      <c r="C189" s="55" t="s">
        <v>394</v>
      </c>
      <c r="D189" s="58">
        <v>424.71</v>
      </c>
      <c r="F189" s="58">
        <v>1155.78</v>
      </c>
      <c r="G189" s="57" t="str">
        <f t="shared" si="43"/>
        <v>-</v>
      </c>
    </row>
    <row r="190" spans="1:7" ht="12.75" customHeight="1" x14ac:dyDescent="0.25">
      <c r="A190" s="53">
        <v>3212</v>
      </c>
      <c r="B190" s="54" t="s">
        <v>395</v>
      </c>
      <c r="C190" s="55" t="s">
        <v>396</v>
      </c>
      <c r="D190" s="58">
        <v>51140.13</v>
      </c>
      <c r="F190" s="58">
        <v>56584.68</v>
      </c>
      <c r="G190" s="57" t="str">
        <f t="shared" si="43"/>
        <v>-</v>
      </c>
    </row>
    <row r="191" spans="1:7" ht="12.75" customHeight="1" x14ac:dyDescent="0.25">
      <c r="A191" s="53">
        <v>3213</v>
      </c>
      <c r="B191" s="54" t="s">
        <v>397</v>
      </c>
      <c r="C191" s="55" t="s">
        <v>398</v>
      </c>
      <c r="D191" s="58">
        <v>0</v>
      </c>
      <c r="F191" s="58"/>
      <c r="G191" s="57" t="str">
        <f t="shared" si="43"/>
        <v>-</v>
      </c>
    </row>
    <row r="192" spans="1:7" ht="12.75" customHeight="1" x14ac:dyDescent="0.25">
      <c r="A192" s="53">
        <v>3214</v>
      </c>
      <c r="B192" s="54" t="s">
        <v>399</v>
      </c>
      <c r="C192" s="55" t="s">
        <v>400</v>
      </c>
      <c r="D192" s="58">
        <v>485.35</v>
      </c>
      <c r="F192" s="58">
        <v>253.49</v>
      </c>
      <c r="G192" s="57" t="str">
        <f t="shared" si="43"/>
        <v>-</v>
      </c>
    </row>
    <row r="193" spans="1:7" ht="12.75" customHeight="1" x14ac:dyDescent="0.25">
      <c r="A193" s="53">
        <v>322</v>
      </c>
      <c r="B193" s="54" t="s">
        <v>401</v>
      </c>
      <c r="C193" s="55" t="s">
        <v>402</v>
      </c>
      <c r="D193" s="56">
        <f t="shared" ref="D193" si="54">SUM(D194:D200)</f>
        <v>67144.990000000005</v>
      </c>
      <c r="F193" s="56">
        <f t="shared" ref="F193" si="55">SUM(F194:F200)</f>
        <v>73168.670000000013</v>
      </c>
      <c r="G193" s="57" t="str">
        <f t="shared" si="43"/>
        <v>-</v>
      </c>
    </row>
    <row r="194" spans="1:7" ht="12.75" customHeight="1" x14ac:dyDescent="0.25">
      <c r="A194" s="53">
        <v>3221</v>
      </c>
      <c r="B194" s="54" t="s">
        <v>403</v>
      </c>
      <c r="C194" s="55" t="s">
        <v>404</v>
      </c>
      <c r="D194" s="58">
        <v>7118.35</v>
      </c>
      <c r="F194" s="58">
        <v>8964.31</v>
      </c>
      <c r="G194" s="57" t="str">
        <f t="shared" si="43"/>
        <v>-</v>
      </c>
    </row>
    <row r="195" spans="1:7" ht="12.75" customHeight="1" x14ac:dyDescent="0.25">
      <c r="A195" s="53">
        <v>3222</v>
      </c>
      <c r="B195" s="54" t="s">
        <v>405</v>
      </c>
      <c r="C195" s="55" t="s">
        <v>406</v>
      </c>
      <c r="D195" s="58">
        <v>19343.400000000001</v>
      </c>
      <c r="F195" s="58">
        <v>25111.14</v>
      </c>
      <c r="G195" s="57" t="str">
        <f t="shared" si="43"/>
        <v>-</v>
      </c>
    </row>
    <row r="196" spans="1:7" ht="12.75" customHeight="1" x14ac:dyDescent="0.25">
      <c r="A196" s="53">
        <v>3223</v>
      </c>
      <c r="B196" s="54" t="s">
        <v>407</v>
      </c>
      <c r="C196" s="55" t="s">
        <v>408</v>
      </c>
      <c r="D196" s="58">
        <v>35523.24</v>
      </c>
      <c r="F196" s="58">
        <v>36110.33</v>
      </c>
      <c r="G196" s="57" t="str">
        <f t="shared" si="43"/>
        <v>-</v>
      </c>
    </row>
    <row r="197" spans="1:7" ht="12.75" customHeight="1" x14ac:dyDescent="0.25">
      <c r="A197" s="53">
        <v>3224</v>
      </c>
      <c r="B197" s="54" t="s">
        <v>409</v>
      </c>
      <c r="C197" s="55" t="s">
        <v>410</v>
      </c>
      <c r="D197" s="58">
        <v>2943.15</v>
      </c>
      <c r="F197" s="58">
        <v>2577.27</v>
      </c>
      <c r="G197" s="57" t="str">
        <f t="shared" si="43"/>
        <v>-</v>
      </c>
    </row>
    <row r="198" spans="1:7" ht="12.75" customHeight="1" x14ac:dyDescent="0.25">
      <c r="A198" s="53">
        <v>3225</v>
      </c>
      <c r="B198" s="54" t="s">
        <v>411</v>
      </c>
      <c r="C198" s="55" t="s">
        <v>412</v>
      </c>
      <c r="D198" s="58">
        <v>2056.85</v>
      </c>
      <c r="F198" s="58">
        <v>167.38</v>
      </c>
      <c r="G198" s="57" t="str">
        <f t="shared" si="43"/>
        <v>-</v>
      </c>
    </row>
    <row r="199" spans="1:7" ht="12.75" customHeight="1" x14ac:dyDescent="0.25">
      <c r="A199" s="53">
        <v>3226</v>
      </c>
      <c r="B199" s="54" t="s">
        <v>413</v>
      </c>
      <c r="C199" s="55" t="s">
        <v>414</v>
      </c>
      <c r="D199" s="58">
        <v>0</v>
      </c>
      <c r="F199" s="58"/>
      <c r="G199" s="57" t="str">
        <f t="shared" si="43"/>
        <v>-</v>
      </c>
    </row>
    <row r="200" spans="1:7" ht="12.75" customHeight="1" x14ac:dyDescent="0.25">
      <c r="A200" s="53">
        <v>3227</v>
      </c>
      <c r="B200" s="54" t="s">
        <v>415</v>
      </c>
      <c r="C200" s="55" t="s">
        <v>416</v>
      </c>
      <c r="D200" s="58">
        <v>160</v>
      </c>
      <c r="F200" s="58">
        <v>238.24</v>
      </c>
      <c r="G200" s="57" t="str">
        <f t="shared" si="43"/>
        <v>-</v>
      </c>
    </row>
    <row r="201" spans="1:7" ht="12.75" customHeight="1" x14ac:dyDescent="0.25">
      <c r="A201" s="53">
        <v>323</v>
      </c>
      <c r="B201" s="54" t="s">
        <v>417</v>
      </c>
      <c r="C201" s="55" t="s">
        <v>418</v>
      </c>
      <c r="D201" s="56">
        <f t="shared" ref="D201" si="56">SUM(D202:D210)</f>
        <v>117525.65000000001</v>
      </c>
      <c r="F201" s="56">
        <f t="shared" ref="F201" si="57">SUM(F202:F210)</f>
        <v>25983.249999999996</v>
      </c>
      <c r="G201" s="57" t="str">
        <f t="shared" si="43"/>
        <v>-</v>
      </c>
    </row>
    <row r="202" spans="1:7" ht="12.75" customHeight="1" x14ac:dyDescent="0.25">
      <c r="A202" s="53">
        <v>3231</v>
      </c>
      <c r="B202" s="54" t="s">
        <v>419</v>
      </c>
      <c r="C202" s="55" t="s">
        <v>420</v>
      </c>
      <c r="D202" s="58">
        <v>4847.62</v>
      </c>
      <c r="F202" s="58">
        <v>5403.25</v>
      </c>
      <c r="G202" s="57" t="str">
        <f t="shared" si="43"/>
        <v>-</v>
      </c>
    </row>
    <row r="203" spans="1:7" ht="12.75" customHeight="1" x14ac:dyDescent="0.25">
      <c r="A203" s="53">
        <v>3232</v>
      </c>
      <c r="B203" s="54" t="s">
        <v>421</v>
      </c>
      <c r="C203" s="55" t="s">
        <v>422</v>
      </c>
      <c r="D203" s="58">
        <v>101913.35</v>
      </c>
      <c r="F203" s="58">
        <v>8454.26</v>
      </c>
      <c r="G203" s="57" t="str">
        <f t="shared" si="43"/>
        <v>-</v>
      </c>
    </row>
    <row r="204" spans="1:7" ht="12.75" customHeight="1" x14ac:dyDescent="0.25">
      <c r="A204" s="53">
        <v>3233</v>
      </c>
      <c r="B204" s="54" t="s">
        <v>423</v>
      </c>
      <c r="C204" s="55" t="s">
        <v>424</v>
      </c>
      <c r="D204" s="58">
        <v>0</v>
      </c>
      <c r="F204" s="58"/>
      <c r="G204" s="57" t="str">
        <f t="shared" si="43"/>
        <v>-</v>
      </c>
    </row>
    <row r="205" spans="1:7" ht="12.75" customHeight="1" x14ac:dyDescent="0.25">
      <c r="A205" s="53">
        <v>3234</v>
      </c>
      <c r="B205" s="54" t="s">
        <v>425</v>
      </c>
      <c r="C205" s="55" t="s">
        <v>426</v>
      </c>
      <c r="D205" s="58">
        <v>5192.92</v>
      </c>
      <c r="F205" s="58">
        <v>5566.95</v>
      </c>
      <c r="G205" s="57" t="str">
        <f t="shared" si="43"/>
        <v>-</v>
      </c>
    </row>
    <row r="206" spans="1:7" ht="12.75" customHeight="1" x14ac:dyDescent="0.25">
      <c r="A206" s="53">
        <v>3235</v>
      </c>
      <c r="B206" s="54" t="s">
        <v>427</v>
      </c>
      <c r="C206" s="55" t="s">
        <v>428</v>
      </c>
      <c r="D206" s="58">
        <v>0</v>
      </c>
      <c r="F206" s="58"/>
      <c r="G206" s="57" t="str">
        <f t="shared" si="43"/>
        <v>-</v>
      </c>
    </row>
    <row r="207" spans="1:7" ht="12.75" customHeight="1" x14ac:dyDescent="0.25">
      <c r="A207" s="53">
        <v>3236</v>
      </c>
      <c r="B207" s="54" t="s">
        <v>429</v>
      </c>
      <c r="C207" s="55" t="s">
        <v>430</v>
      </c>
      <c r="D207" s="58">
        <v>2498.25</v>
      </c>
      <c r="F207" s="58">
        <v>1805.53</v>
      </c>
      <c r="G207" s="57" t="str">
        <f t="shared" si="43"/>
        <v>-</v>
      </c>
    </row>
    <row r="208" spans="1:7" ht="12.75" customHeight="1" x14ac:dyDescent="0.25">
      <c r="A208" s="53">
        <v>3237</v>
      </c>
      <c r="B208" s="54" t="s">
        <v>431</v>
      </c>
      <c r="C208" s="55" t="s">
        <v>432</v>
      </c>
      <c r="D208" s="58">
        <v>752.27</v>
      </c>
      <c r="F208" s="58">
        <v>1473.01</v>
      </c>
      <c r="G208" s="57" t="str">
        <f t="shared" si="43"/>
        <v>-</v>
      </c>
    </row>
    <row r="209" spans="1:7" ht="12.75" customHeight="1" x14ac:dyDescent="0.25">
      <c r="A209" s="53">
        <v>3238</v>
      </c>
      <c r="B209" s="54" t="s">
        <v>433</v>
      </c>
      <c r="C209" s="55" t="s">
        <v>434</v>
      </c>
      <c r="D209" s="58">
        <v>1577.22</v>
      </c>
      <c r="F209" s="58">
        <v>2296.25</v>
      </c>
      <c r="G209" s="57" t="str">
        <f t="shared" si="43"/>
        <v>-</v>
      </c>
    </row>
    <row r="210" spans="1:7" ht="12.75" customHeight="1" x14ac:dyDescent="0.25">
      <c r="A210" s="53">
        <v>3239</v>
      </c>
      <c r="B210" s="54" t="s">
        <v>435</v>
      </c>
      <c r="C210" s="55" t="s">
        <v>436</v>
      </c>
      <c r="D210" s="58">
        <v>744.02</v>
      </c>
      <c r="F210" s="58">
        <v>984</v>
      </c>
      <c r="G210" s="57" t="str">
        <f t="shared" si="43"/>
        <v>-</v>
      </c>
    </row>
    <row r="211" spans="1:7" ht="12.75" customHeight="1" x14ac:dyDescent="0.25">
      <c r="A211" s="53">
        <v>324</v>
      </c>
      <c r="B211" s="54" t="s">
        <v>437</v>
      </c>
      <c r="C211" s="55" t="s">
        <v>438</v>
      </c>
      <c r="D211" s="58">
        <v>0</v>
      </c>
      <c r="F211" s="58"/>
      <c r="G211" s="57" t="str">
        <f t="shared" si="43"/>
        <v>-</v>
      </c>
    </row>
    <row r="212" spans="1:7" ht="12.75" customHeight="1" x14ac:dyDescent="0.25">
      <c r="A212" s="53">
        <v>329</v>
      </c>
      <c r="B212" s="54" t="s">
        <v>439</v>
      </c>
      <c r="C212" s="55" t="s">
        <v>440</v>
      </c>
      <c r="D212" s="56">
        <f t="shared" ref="D212" si="58">SUM(D213:D219)</f>
        <v>3873.2200000000003</v>
      </c>
      <c r="F212" s="56">
        <f t="shared" ref="F212" si="59">SUM(F213:F219)</f>
        <v>2349.21</v>
      </c>
      <c r="G212" s="57" t="str">
        <f t="shared" si="43"/>
        <v>-</v>
      </c>
    </row>
    <row r="213" spans="1:7" ht="12.75" customHeight="1" x14ac:dyDescent="0.25">
      <c r="A213" s="53">
        <v>3291</v>
      </c>
      <c r="B213" s="59" t="s">
        <v>441</v>
      </c>
      <c r="C213" s="55" t="s">
        <v>442</v>
      </c>
      <c r="D213" s="58">
        <v>0</v>
      </c>
      <c r="F213" s="58"/>
      <c r="G213" s="57" t="str">
        <f t="shared" si="43"/>
        <v>-</v>
      </c>
    </row>
    <row r="214" spans="1:7" ht="12.75" customHeight="1" x14ac:dyDescent="0.25">
      <c r="A214" s="53">
        <v>3292</v>
      </c>
      <c r="B214" s="54" t="s">
        <v>443</v>
      </c>
      <c r="C214" s="55" t="s">
        <v>444</v>
      </c>
      <c r="D214" s="58">
        <v>469.84</v>
      </c>
      <c r="F214" s="58"/>
      <c r="G214" s="57" t="str">
        <f t="shared" si="43"/>
        <v>-</v>
      </c>
    </row>
    <row r="215" spans="1:7" ht="12.75" customHeight="1" x14ac:dyDescent="0.25">
      <c r="A215" s="53">
        <v>3293</v>
      </c>
      <c r="B215" s="54" t="s">
        <v>445</v>
      </c>
      <c r="C215" s="55" t="s">
        <v>446</v>
      </c>
      <c r="D215" s="58">
        <v>667.41</v>
      </c>
      <c r="F215" s="58">
        <v>183.33</v>
      </c>
      <c r="G215" s="57" t="str">
        <f t="shared" si="43"/>
        <v>-</v>
      </c>
    </row>
    <row r="216" spans="1:7" ht="12.75" customHeight="1" x14ac:dyDescent="0.25">
      <c r="A216" s="53">
        <v>3294</v>
      </c>
      <c r="B216" s="54" t="s">
        <v>447</v>
      </c>
      <c r="C216" s="55" t="s">
        <v>448</v>
      </c>
      <c r="D216" s="58">
        <v>172.54</v>
      </c>
      <c r="F216" s="58">
        <v>176.36</v>
      </c>
      <c r="G216" s="57" t="str">
        <f t="shared" si="43"/>
        <v>-</v>
      </c>
    </row>
    <row r="217" spans="1:7" ht="12.75" customHeight="1" x14ac:dyDescent="0.25">
      <c r="A217" s="53">
        <v>3295</v>
      </c>
      <c r="B217" s="54" t="s">
        <v>449</v>
      </c>
      <c r="C217" s="55" t="s">
        <v>450</v>
      </c>
      <c r="D217" s="58">
        <v>1481.52</v>
      </c>
      <c r="F217" s="58">
        <v>1674.42</v>
      </c>
      <c r="G217" s="57" t="str">
        <f t="shared" si="43"/>
        <v>-</v>
      </c>
    </row>
    <row r="218" spans="1:7" ht="12.75" customHeight="1" x14ac:dyDescent="0.25">
      <c r="A218" s="53" t="s">
        <v>451</v>
      </c>
      <c r="B218" s="54" t="s">
        <v>452</v>
      </c>
      <c r="C218" s="55" t="s">
        <v>451</v>
      </c>
      <c r="D218" s="58">
        <v>0</v>
      </c>
      <c r="F218" s="58"/>
      <c r="G218" s="57" t="str">
        <f t="shared" si="43"/>
        <v>-</v>
      </c>
    </row>
    <row r="219" spans="1:7" ht="12.75" customHeight="1" x14ac:dyDescent="0.25">
      <c r="A219" s="53">
        <v>3299</v>
      </c>
      <c r="B219" s="54" t="s">
        <v>453</v>
      </c>
      <c r="C219" s="55" t="s">
        <v>454</v>
      </c>
      <c r="D219" s="58">
        <v>1081.9100000000001</v>
      </c>
      <c r="F219" s="58">
        <v>315.10000000000002</v>
      </c>
      <c r="G219" s="57" t="str">
        <f t="shared" si="43"/>
        <v>-</v>
      </c>
    </row>
    <row r="220" spans="1:7" ht="12.75" customHeight="1" x14ac:dyDescent="0.25">
      <c r="A220" s="53">
        <v>34</v>
      </c>
      <c r="B220" s="59" t="s">
        <v>455</v>
      </c>
      <c r="C220" s="55" t="s">
        <v>456</v>
      </c>
      <c r="D220" s="56">
        <f t="shared" ref="D220" si="60">D221+D226+D234</f>
        <v>480.15</v>
      </c>
      <c r="E220" s="68">
        <v>437.8</v>
      </c>
      <c r="F220" s="56">
        <f t="shared" ref="F220" si="61">F221+F226+F234</f>
        <v>427.81</v>
      </c>
      <c r="G220" s="57">
        <f t="shared" si="43"/>
        <v>97.718136135221556</v>
      </c>
    </row>
    <row r="221" spans="1:7" ht="12.75" customHeight="1" x14ac:dyDescent="0.25">
      <c r="A221" s="53">
        <v>341</v>
      </c>
      <c r="B221" s="54" t="s">
        <v>457</v>
      </c>
      <c r="C221" s="55" t="s">
        <v>458</v>
      </c>
      <c r="D221" s="56">
        <f t="shared" ref="D221" si="62">SUM(D222:D225)</f>
        <v>0</v>
      </c>
      <c r="F221" s="56">
        <f t="shared" ref="F221" si="63">SUM(F222:F225)</f>
        <v>0</v>
      </c>
      <c r="G221" s="57" t="str">
        <f t="shared" si="43"/>
        <v>-</v>
      </c>
    </row>
    <row r="222" spans="1:7" ht="12.75" customHeight="1" x14ac:dyDescent="0.25">
      <c r="A222" s="53">
        <v>3411</v>
      </c>
      <c r="B222" s="54" t="s">
        <v>459</v>
      </c>
      <c r="C222" s="55" t="s">
        <v>460</v>
      </c>
      <c r="D222" s="58">
        <v>0</v>
      </c>
      <c r="F222" s="58"/>
      <c r="G222" s="57" t="str">
        <f t="shared" si="43"/>
        <v>-</v>
      </c>
    </row>
    <row r="223" spans="1:7" ht="12.75" customHeight="1" x14ac:dyDescent="0.25">
      <c r="A223" s="53">
        <v>3412</v>
      </c>
      <c r="B223" s="54" t="s">
        <v>461</v>
      </c>
      <c r="C223" s="55" t="s">
        <v>462</v>
      </c>
      <c r="D223" s="58">
        <v>0</v>
      </c>
      <c r="F223" s="58"/>
      <c r="G223" s="57" t="str">
        <f t="shared" si="43"/>
        <v>-</v>
      </c>
    </row>
    <row r="224" spans="1:7" ht="12.75" customHeight="1" x14ac:dyDescent="0.25">
      <c r="A224" s="53">
        <v>3413</v>
      </c>
      <c r="B224" s="54" t="s">
        <v>463</v>
      </c>
      <c r="C224" s="55" t="s">
        <v>464</v>
      </c>
      <c r="D224" s="58">
        <v>0</v>
      </c>
      <c r="F224" s="58"/>
      <c r="G224" s="57" t="str">
        <f t="shared" si="43"/>
        <v>-</v>
      </c>
    </row>
    <row r="225" spans="1:7" ht="12.75" customHeight="1" x14ac:dyDescent="0.25">
      <c r="A225" s="53">
        <v>3419</v>
      </c>
      <c r="B225" s="54" t="s">
        <v>465</v>
      </c>
      <c r="C225" s="55" t="s">
        <v>466</v>
      </c>
      <c r="D225" s="58">
        <v>0</v>
      </c>
      <c r="F225" s="58"/>
      <c r="G225" s="57" t="str">
        <f t="shared" si="43"/>
        <v>-</v>
      </c>
    </row>
    <row r="226" spans="1:7" ht="12.75" customHeight="1" x14ac:dyDescent="0.25">
      <c r="A226" s="53">
        <v>342</v>
      </c>
      <c r="B226" s="54" t="s">
        <v>467</v>
      </c>
      <c r="C226" s="55" t="s">
        <v>468</v>
      </c>
      <c r="D226" s="56">
        <f t="shared" ref="D226" si="64">SUM(D227:D233)</f>
        <v>0</v>
      </c>
      <c r="F226" s="56">
        <f t="shared" ref="F226" si="65">SUM(F227:F233)</f>
        <v>0</v>
      </c>
      <c r="G226" s="57" t="str">
        <f t="shared" si="43"/>
        <v>-</v>
      </c>
    </row>
    <row r="227" spans="1:7" ht="12.75" customHeight="1" x14ac:dyDescent="0.25">
      <c r="A227" s="53">
        <v>3421</v>
      </c>
      <c r="B227" s="54" t="s">
        <v>469</v>
      </c>
      <c r="C227" s="55" t="s">
        <v>470</v>
      </c>
      <c r="D227" s="58">
        <v>0</v>
      </c>
      <c r="F227" s="58"/>
      <c r="G227" s="57" t="str">
        <f t="shared" si="43"/>
        <v>-</v>
      </c>
    </row>
    <row r="228" spans="1:7" ht="12.75" customHeight="1" x14ac:dyDescent="0.25">
      <c r="A228" s="53">
        <v>3422</v>
      </c>
      <c r="B228" s="59" t="s">
        <v>471</v>
      </c>
      <c r="C228" s="55" t="s">
        <v>472</v>
      </c>
      <c r="D228" s="58">
        <v>0</v>
      </c>
      <c r="F228" s="58"/>
      <c r="G228" s="57" t="str">
        <f t="shared" si="43"/>
        <v>-</v>
      </c>
    </row>
    <row r="229" spans="1:7" ht="12.75" customHeight="1" x14ac:dyDescent="0.25">
      <c r="A229" s="53">
        <v>3423</v>
      </c>
      <c r="B229" s="59" t="s">
        <v>473</v>
      </c>
      <c r="C229" s="55" t="s">
        <v>474</v>
      </c>
      <c r="D229" s="58">
        <v>0</v>
      </c>
      <c r="F229" s="58"/>
      <c r="G229" s="57" t="str">
        <f t="shared" si="43"/>
        <v>-</v>
      </c>
    </row>
    <row r="230" spans="1:7" ht="12.75" customHeight="1" x14ac:dyDescent="0.25">
      <c r="A230" s="53">
        <v>3425</v>
      </c>
      <c r="B230" s="54" t="s">
        <v>475</v>
      </c>
      <c r="C230" s="55" t="s">
        <v>476</v>
      </c>
      <c r="D230" s="58">
        <v>0</v>
      </c>
      <c r="F230" s="58"/>
      <c r="G230" s="57" t="str">
        <f t="shared" si="43"/>
        <v>-</v>
      </c>
    </row>
    <row r="231" spans="1:7" ht="12.75" customHeight="1" x14ac:dyDescent="0.25">
      <c r="A231" s="53">
        <v>3426</v>
      </c>
      <c r="B231" s="54" t="s">
        <v>477</v>
      </c>
      <c r="C231" s="55" t="s">
        <v>478</v>
      </c>
      <c r="D231" s="58">
        <v>0</v>
      </c>
      <c r="F231" s="58"/>
      <c r="G231" s="57" t="str">
        <f t="shared" si="43"/>
        <v>-</v>
      </c>
    </row>
    <row r="232" spans="1:7" ht="12.75" customHeight="1" x14ac:dyDescent="0.25">
      <c r="A232" s="53">
        <v>3427</v>
      </c>
      <c r="B232" s="54" t="s">
        <v>479</v>
      </c>
      <c r="C232" s="55" t="s">
        <v>480</v>
      </c>
      <c r="D232" s="58">
        <v>0</v>
      </c>
      <c r="F232" s="58"/>
      <c r="G232" s="57" t="str">
        <f t="shared" si="43"/>
        <v>-</v>
      </c>
    </row>
    <row r="233" spans="1:7" ht="12.75" customHeight="1" x14ac:dyDescent="0.25">
      <c r="A233" s="53">
        <v>3428</v>
      </c>
      <c r="B233" s="54" t="s">
        <v>481</v>
      </c>
      <c r="C233" s="55" t="s">
        <v>482</v>
      </c>
      <c r="D233" s="58">
        <v>0</v>
      </c>
      <c r="F233" s="58"/>
      <c r="G233" s="57" t="str">
        <f t="shared" si="43"/>
        <v>-</v>
      </c>
    </row>
    <row r="234" spans="1:7" ht="12.75" customHeight="1" x14ac:dyDescent="0.25">
      <c r="A234" s="53">
        <v>343</v>
      </c>
      <c r="B234" s="54" t="s">
        <v>483</v>
      </c>
      <c r="C234" s="55" t="s">
        <v>484</v>
      </c>
      <c r="D234" s="56">
        <f t="shared" ref="D234" si="66">SUM(D235:D238)</f>
        <v>480.15</v>
      </c>
      <c r="F234" s="56">
        <f t="shared" ref="F234" si="67">SUM(F235:F238)</f>
        <v>427.81</v>
      </c>
      <c r="G234" s="57" t="str">
        <f t="shared" si="43"/>
        <v>-</v>
      </c>
    </row>
    <row r="235" spans="1:7" ht="12.75" customHeight="1" x14ac:dyDescent="0.25">
      <c r="A235" s="53">
        <v>3431</v>
      </c>
      <c r="B235" s="59" t="s">
        <v>485</v>
      </c>
      <c r="C235" s="55" t="s">
        <v>486</v>
      </c>
      <c r="D235" s="58">
        <v>480.15</v>
      </c>
      <c r="F235" s="58">
        <v>427.81</v>
      </c>
      <c r="G235" s="57" t="str">
        <f t="shared" si="43"/>
        <v>-</v>
      </c>
    </row>
    <row r="236" spans="1:7" ht="12.75" customHeight="1" x14ac:dyDescent="0.25">
      <c r="A236" s="53">
        <v>3432</v>
      </c>
      <c r="B236" s="54" t="s">
        <v>487</v>
      </c>
      <c r="C236" s="55" t="s">
        <v>488</v>
      </c>
      <c r="D236" s="58">
        <v>0</v>
      </c>
      <c r="F236" s="58"/>
      <c r="G236" s="57" t="str">
        <f t="shared" si="43"/>
        <v>-</v>
      </c>
    </row>
    <row r="237" spans="1:7" ht="12.75" customHeight="1" x14ac:dyDescent="0.25">
      <c r="A237" s="53">
        <v>3433</v>
      </c>
      <c r="B237" s="54" t="s">
        <v>489</v>
      </c>
      <c r="C237" s="55" t="s">
        <v>490</v>
      </c>
      <c r="D237" s="58">
        <v>0</v>
      </c>
      <c r="F237" s="58"/>
      <c r="G237" s="57" t="str">
        <f t="shared" si="43"/>
        <v>-</v>
      </c>
    </row>
    <row r="238" spans="1:7" ht="12.75" customHeight="1" x14ac:dyDescent="0.25">
      <c r="A238" s="53">
        <v>3434</v>
      </c>
      <c r="B238" s="54" t="s">
        <v>491</v>
      </c>
      <c r="C238" s="55" t="s">
        <v>492</v>
      </c>
      <c r="D238" s="58">
        <v>0</v>
      </c>
      <c r="F238" s="58"/>
      <c r="G238" s="57" t="str">
        <f t="shared" si="43"/>
        <v>-</v>
      </c>
    </row>
    <row r="239" spans="1:7" ht="12.75" customHeight="1" x14ac:dyDescent="0.25">
      <c r="A239" s="53">
        <v>35</v>
      </c>
      <c r="B239" s="54" t="s">
        <v>493</v>
      </c>
      <c r="C239" s="55" t="s">
        <v>494</v>
      </c>
      <c r="D239" s="56">
        <f t="shared" ref="D239" si="68">D240+D243+D247</f>
        <v>0</v>
      </c>
      <c r="F239" s="56">
        <f t="shared" ref="F239" si="69">F240+F243+F247</f>
        <v>0</v>
      </c>
      <c r="G239" s="57" t="str">
        <f t="shared" si="43"/>
        <v>-</v>
      </c>
    </row>
    <row r="240" spans="1:7" ht="12.75" customHeight="1" x14ac:dyDescent="0.25">
      <c r="A240" s="53">
        <v>351</v>
      </c>
      <c r="B240" s="54" t="s">
        <v>495</v>
      </c>
      <c r="C240" s="55" t="s">
        <v>496</v>
      </c>
      <c r="D240" s="56">
        <f t="shared" ref="D240" si="70">SUM(D241:D242)</f>
        <v>0</v>
      </c>
      <c r="F240" s="56">
        <f t="shared" ref="F240" si="71">SUM(F241:F242)</f>
        <v>0</v>
      </c>
      <c r="G240" s="57" t="str">
        <f t="shared" si="43"/>
        <v>-</v>
      </c>
    </row>
    <row r="241" spans="1:7" ht="12.75" customHeight="1" x14ac:dyDescent="0.25">
      <c r="A241" s="53">
        <v>3511</v>
      </c>
      <c r="B241" s="54" t="s">
        <v>497</v>
      </c>
      <c r="C241" s="55" t="s">
        <v>498</v>
      </c>
      <c r="D241" s="58">
        <v>0</v>
      </c>
      <c r="F241" s="58"/>
      <c r="G241" s="57" t="str">
        <f t="shared" si="43"/>
        <v>-</v>
      </c>
    </row>
    <row r="242" spans="1:7" ht="12.75" customHeight="1" x14ac:dyDescent="0.25">
      <c r="A242" s="53">
        <v>3512</v>
      </c>
      <c r="B242" s="54" t="s">
        <v>499</v>
      </c>
      <c r="C242" s="55" t="s">
        <v>500</v>
      </c>
      <c r="D242" s="58">
        <v>0</v>
      </c>
      <c r="F242" s="58"/>
      <c r="G242" s="57" t="str">
        <f t="shared" si="43"/>
        <v>-</v>
      </c>
    </row>
    <row r="243" spans="1:7" ht="12.75" customHeight="1" x14ac:dyDescent="0.25">
      <c r="A243" s="53">
        <v>352</v>
      </c>
      <c r="B243" s="54" t="s">
        <v>501</v>
      </c>
      <c r="C243" s="55" t="s">
        <v>502</v>
      </c>
      <c r="D243" s="56">
        <f t="shared" ref="D243" si="72">SUM(D244:D246)</f>
        <v>0</v>
      </c>
      <c r="F243" s="56">
        <f t="shared" ref="F243" si="73">SUM(F244:F246)</f>
        <v>0</v>
      </c>
      <c r="G243" s="57" t="str">
        <f t="shared" si="43"/>
        <v>-</v>
      </c>
    </row>
    <row r="244" spans="1:7" ht="12.75" customHeight="1" x14ac:dyDescent="0.25">
      <c r="A244" s="53">
        <v>3521</v>
      </c>
      <c r="B244" s="54" t="s">
        <v>503</v>
      </c>
      <c r="C244" s="55" t="s">
        <v>504</v>
      </c>
      <c r="D244" s="58">
        <v>0</v>
      </c>
      <c r="F244" s="58"/>
      <c r="G244" s="57" t="str">
        <f t="shared" si="43"/>
        <v>-</v>
      </c>
    </row>
    <row r="245" spans="1:7" ht="12.75" customHeight="1" x14ac:dyDescent="0.25">
      <c r="A245" s="53">
        <v>3522</v>
      </c>
      <c r="B245" s="54" t="s">
        <v>505</v>
      </c>
      <c r="C245" s="55" t="s">
        <v>506</v>
      </c>
      <c r="D245" s="58">
        <v>0</v>
      </c>
      <c r="F245" s="58"/>
      <c r="G245" s="57" t="str">
        <f t="shared" si="43"/>
        <v>-</v>
      </c>
    </row>
    <row r="246" spans="1:7" ht="12.75" customHeight="1" x14ac:dyDescent="0.25">
      <c r="A246" s="53">
        <v>3523</v>
      </c>
      <c r="B246" s="54" t="s">
        <v>507</v>
      </c>
      <c r="C246" s="55" t="s">
        <v>508</v>
      </c>
      <c r="D246" s="58">
        <v>0</v>
      </c>
      <c r="F246" s="58"/>
      <c r="G246" s="57" t="str">
        <f t="shared" si="43"/>
        <v>-</v>
      </c>
    </row>
    <row r="247" spans="1:7" ht="12.75" customHeight="1" x14ac:dyDescent="0.25">
      <c r="A247" s="53" t="s">
        <v>509</v>
      </c>
      <c r="B247" s="54" t="s">
        <v>510</v>
      </c>
      <c r="C247" s="55" t="s">
        <v>509</v>
      </c>
      <c r="D247" s="58">
        <v>0</v>
      </c>
      <c r="F247" s="58"/>
      <c r="G247" s="57" t="str">
        <f t="shared" si="43"/>
        <v>-</v>
      </c>
    </row>
    <row r="248" spans="1:7" ht="12.75" customHeight="1" x14ac:dyDescent="0.25">
      <c r="A248" s="53">
        <v>36</v>
      </c>
      <c r="B248" s="54" t="s">
        <v>511</v>
      </c>
      <c r="C248" s="55" t="s">
        <v>512</v>
      </c>
      <c r="D248" s="56">
        <f t="shared" ref="D248" si="74">D249+D252+D255+D260+D264+D268+D271</f>
        <v>0</v>
      </c>
      <c r="F248" s="56">
        <f t="shared" ref="F248" si="75">F249+F252+F255+F260+F264+F268+F271</f>
        <v>379.5</v>
      </c>
      <c r="G248" s="57" t="str">
        <f t="shared" si="43"/>
        <v>-</v>
      </c>
    </row>
    <row r="249" spans="1:7" ht="12.75" customHeight="1" x14ac:dyDescent="0.25">
      <c r="A249" s="53">
        <v>361</v>
      </c>
      <c r="B249" s="54" t="s">
        <v>513</v>
      </c>
      <c r="C249" s="55" t="s">
        <v>514</v>
      </c>
      <c r="D249" s="56">
        <f t="shared" ref="D249" si="76">SUM(D250:D251)</f>
        <v>0</v>
      </c>
      <c r="F249" s="56">
        <f t="shared" ref="F249" si="77">SUM(F250:F251)</f>
        <v>0</v>
      </c>
      <c r="G249" s="57" t="str">
        <f t="shared" si="43"/>
        <v>-</v>
      </c>
    </row>
    <row r="250" spans="1:7" ht="12.75" customHeight="1" x14ac:dyDescent="0.25">
      <c r="A250" s="53">
        <v>3611</v>
      </c>
      <c r="B250" s="54" t="s">
        <v>515</v>
      </c>
      <c r="C250" s="55" t="s">
        <v>516</v>
      </c>
      <c r="D250" s="58">
        <v>0</v>
      </c>
      <c r="F250" s="58"/>
      <c r="G250" s="57" t="str">
        <f t="shared" si="43"/>
        <v>-</v>
      </c>
    </row>
    <row r="251" spans="1:7" ht="12.75" customHeight="1" x14ac:dyDescent="0.25">
      <c r="A251" s="53">
        <v>3612</v>
      </c>
      <c r="B251" s="54" t="s">
        <v>517</v>
      </c>
      <c r="C251" s="55" t="s">
        <v>518</v>
      </c>
      <c r="D251" s="58">
        <v>0</v>
      </c>
      <c r="F251" s="58"/>
      <c r="G251" s="57" t="str">
        <f t="shared" si="43"/>
        <v>-</v>
      </c>
    </row>
    <row r="252" spans="1:7" ht="12.75" customHeight="1" x14ac:dyDescent="0.25">
      <c r="A252" s="53">
        <v>362</v>
      </c>
      <c r="B252" s="54" t="s">
        <v>519</v>
      </c>
      <c r="C252" s="55" t="s">
        <v>520</v>
      </c>
      <c r="D252" s="56">
        <f t="shared" ref="D252" si="78">SUM(D253:D254)</f>
        <v>0</v>
      </c>
      <c r="F252" s="56">
        <f t="shared" ref="F252" si="79">SUM(F253:F254)</f>
        <v>0</v>
      </c>
      <c r="G252" s="57" t="str">
        <f t="shared" si="43"/>
        <v>-</v>
      </c>
    </row>
    <row r="253" spans="1:7" ht="12.75" customHeight="1" x14ac:dyDescent="0.25">
      <c r="A253" s="53">
        <v>3621</v>
      </c>
      <c r="B253" s="54" t="s">
        <v>521</v>
      </c>
      <c r="C253" s="55" t="s">
        <v>522</v>
      </c>
      <c r="D253" s="58">
        <v>0</v>
      </c>
      <c r="F253" s="58"/>
      <c r="G253" s="57" t="str">
        <f t="shared" si="43"/>
        <v>-</v>
      </c>
    </row>
    <row r="254" spans="1:7" ht="12.75" customHeight="1" x14ac:dyDescent="0.25">
      <c r="A254" s="53">
        <v>3622</v>
      </c>
      <c r="B254" s="54" t="s">
        <v>523</v>
      </c>
      <c r="C254" s="55" t="s">
        <v>524</v>
      </c>
      <c r="D254" s="58">
        <v>0</v>
      </c>
      <c r="F254" s="58"/>
      <c r="G254" s="57" t="str">
        <f t="shared" si="43"/>
        <v>-</v>
      </c>
    </row>
    <row r="255" spans="1:7" ht="12.75" customHeight="1" x14ac:dyDescent="0.25">
      <c r="A255" s="53">
        <v>363</v>
      </c>
      <c r="B255" s="60" t="s">
        <v>525</v>
      </c>
      <c r="C255" s="55" t="s">
        <v>526</v>
      </c>
      <c r="D255" s="56">
        <f t="shared" ref="D255" si="80">SUM(D256:D259)</f>
        <v>0</v>
      </c>
      <c r="F255" s="56">
        <f t="shared" ref="F255" si="81">SUM(F256:F259)</f>
        <v>0</v>
      </c>
      <c r="G255" s="57" t="str">
        <f t="shared" si="43"/>
        <v>-</v>
      </c>
    </row>
    <row r="256" spans="1:7" ht="12.75" customHeight="1" x14ac:dyDescent="0.25">
      <c r="A256" s="53">
        <v>3631</v>
      </c>
      <c r="B256" s="54" t="s">
        <v>527</v>
      </c>
      <c r="C256" s="55" t="s">
        <v>528</v>
      </c>
      <c r="D256" s="58">
        <v>0</v>
      </c>
      <c r="F256" s="58"/>
      <c r="G256" s="57" t="str">
        <f t="shared" si="43"/>
        <v>-</v>
      </c>
    </row>
    <row r="257" spans="1:7" ht="12.75" customHeight="1" x14ac:dyDescent="0.25">
      <c r="A257" s="53">
        <v>3632</v>
      </c>
      <c r="B257" s="54" t="s">
        <v>529</v>
      </c>
      <c r="C257" s="55" t="s">
        <v>530</v>
      </c>
      <c r="D257" s="58">
        <v>0</v>
      </c>
      <c r="F257" s="58"/>
      <c r="G257" s="57" t="str">
        <f t="shared" si="43"/>
        <v>-</v>
      </c>
    </row>
    <row r="258" spans="1:7" ht="12.75" customHeight="1" x14ac:dyDescent="0.25">
      <c r="A258" s="53" t="s">
        <v>531</v>
      </c>
      <c r="B258" s="54" t="s">
        <v>532</v>
      </c>
      <c r="C258" s="55" t="s">
        <v>531</v>
      </c>
      <c r="D258" s="58">
        <v>0</v>
      </c>
      <c r="F258" s="58"/>
      <c r="G258" s="57" t="str">
        <f t="shared" si="43"/>
        <v>-</v>
      </c>
    </row>
    <row r="259" spans="1:7" ht="12.75" customHeight="1" x14ac:dyDescent="0.25">
      <c r="A259" s="53" t="s">
        <v>533</v>
      </c>
      <c r="B259" s="54" t="s">
        <v>534</v>
      </c>
      <c r="C259" s="55" t="s">
        <v>533</v>
      </c>
      <c r="D259" s="58">
        <v>0</v>
      </c>
      <c r="F259" s="58"/>
      <c r="G259" s="57" t="str">
        <f t="shared" si="43"/>
        <v>-</v>
      </c>
    </row>
    <row r="260" spans="1:7" ht="12.75" customHeight="1" x14ac:dyDescent="0.25">
      <c r="A260" s="53" t="s">
        <v>535</v>
      </c>
      <c r="B260" s="60" t="s">
        <v>536</v>
      </c>
      <c r="C260" s="55" t="s">
        <v>535</v>
      </c>
      <c r="D260" s="56">
        <f t="shared" ref="D260" si="82">SUM(D261:D263)</f>
        <v>0</v>
      </c>
      <c r="F260" s="56">
        <f t="shared" ref="F260" si="83">SUM(F261:F263)</f>
        <v>244.5</v>
      </c>
      <c r="G260" s="57" t="str">
        <f t="shared" si="43"/>
        <v>-</v>
      </c>
    </row>
    <row r="261" spans="1:7" ht="12.75" customHeight="1" x14ac:dyDescent="0.25">
      <c r="A261" s="53" t="s">
        <v>537</v>
      </c>
      <c r="B261" s="54" t="s">
        <v>538</v>
      </c>
      <c r="C261" s="55" t="s">
        <v>537</v>
      </c>
      <c r="D261" s="58">
        <v>0</v>
      </c>
      <c r="F261" s="58"/>
      <c r="G261" s="57" t="str">
        <f t="shared" si="43"/>
        <v>-</v>
      </c>
    </row>
    <row r="262" spans="1:7" ht="12.75" customHeight="1" x14ac:dyDescent="0.25">
      <c r="A262" s="53" t="s">
        <v>539</v>
      </c>
      <c r="B262" s="54" t="s">
        <v>540</v>
      </c>
      <c r="C262" s="55" t="s">
        <v>539</v>
      </c>
      <c r="D262" s="58">
        <v>0</v>
      </c>
      <c r="F262" s="58">
        <v>244.5</v>
      </c>
      <c r="G262" s="57" t="str">
        <f t="shared" si="43"/>
        <v>-</v>
      </c>
    </row>
    <row r="263" spans="1:7" ht="12.75" customHeight="1" x14ac:dyDescent="0.25">
      <c r="A263" s="53" t="s">
        <v>541</v>
      </c>
      <c r="B263" s="54" t="s">
        <v>542</v>
      </c>
      <c r="C263" s="55" t="s">
        <v>541</v>
      </c>
      <c r="D263" s="58">
        <v>0</v>
      </c>
      <c r="F263" s="58"/>
      <c r="G263" s="57" t="str">
        <f t="shared" si="43"/>
        <v>-</v>
      </c>
    </row>
    <row r="264" spans="1:7" ht="12.75" customHeight="1" x14ac:dyDescent="0.25">
      <c r="A264" s="53" t="s">
        <v>543</v>
      </c>
      <c r="B264" s="54" t="s">
        <v>544</v>
      </c>
      <c r="C264" s="55" t="s">
        <v>543</v>
      </c>
      <c r="D264" s="56">
        <f t="shared" ref="D264" si="84">SUM(D265:D267)</f>
        <v>0</v>
      </c>
      <c r="F264" s="56">
        <f t="shared" ref="F264" si="85">SUM(F265:F267)</f>
        <v>0</v>
      </c>
      <c r="G264" s="57" t="str">
        <f t="shared" si="43"/>
        <v>-</v>
      </c>
    </row>
    <row r="265" spans="1:7" ht="12.75" customHeight="1" x14ac:dyDescent="0.25">
      <c r="A265" s="53">
        <v>3672</v>
      </c>
      <c r="B265" s="54" t="s">
        <v>545</v>
      </c>
      <c r="C265" s="55" t="s">
        <v>546</v>
      </c>
      <c r="D265" s="58">
        <v>0</v>
      </c>
      <c r="F265" s="58"/>
      <c r="G265" s="57" t="str">
        <f t="shared" si="43"/>
        <v>-</v>
      </c>
    </row>
    <row r="266" spans="1:7" ht="12.75" customHeight="1" x14ac:dyDescent="0.25">
      <c r="A266" s="53">
        <v>3673</v>
      </c>
      <c r="B266" s="54" t="s">
        <v>547</v>
      </c>
      <c r="C266" s="55" t="s">
        <v>548</v>
      </c>
      <c r="D266" s="58">
        <v>0</v>
      </c>
      <c r="F266" s="58"/>
      <c r="G266" s="57" t="str">
        <f t="shared" ref="G266:G291" si="86">IF(E266&lt;&gt;0,IF(F266/E266&gt;=100,"&gt;&gt;100",F266/E266*100),"-")</f>
        <v>-</v>
      </c>
    </row>
    <row r="267" spans="1:7" ht="12.75" customHeight="1" x14ac:dyDescent="0.25">
      <c r="A267" s="53">
        <v>3674</v>
      </c>
      <c r="B267" s="54" t="s">
        <v>549</v>
      </c>
      <c r="C267" s="55" t="s">
        <v>550</v>
      </c>
      <c r="D267" s="58">
        <v>0</v>
      </c>
      <c r="F267" s="58"/>
      <c r="G267" s="57" t="str">
        <f t="shared" si="86"/>
        <v>-</v>
      </c>
    </row>
    <row r="268" spans="1:7" ht="12.75" customHeight="1" x14ac:dyDescent="0.25">
      <c r="A268" s="53" t="s">
        <v>551</v>
      </c>
      <c r="B268" s="54" t="s">
        <v>552</v>
      </c>
      <c r="C268" s="55" t="s">
        <v>551</v>
      </c>
      <c r="D268" s="56">
        <f t="shared" ref="D268" si="87">SUM(D269:D270)</f>
        <v>0</v>
      </c>
      <c r="F268" s="56">
        <f t="shared" ref="F268" si="88">SUM(F269:F270)</f>
        <v>0</v>
      </c>
      <c r="G268" s="57" t="str">
        <f t="shared" si="86"/>
        <v>-</v>
      </c>
    </row>
    <row r="269" spans="1:7" ht="12.75" customHeight="1" x14ac:dyDescent="0.25">
      <c r="A269" s="53" t="s">
        <v>553</v>
      </c>
      <c r="B269" s="54" t="s">
        <v>554</v>
      </c>
      <c r="C269" s="55" t="s">
        <v>553</v>
      </c>
      <c r="D269" s="58">
        <v>0</v>
      </c>
      <c r="F269" s="58"/>
      <c r="G269" s="57" t="str">
        <f t="shared" si="86"/>
        <v>-</v>
      </c>
    </row>
    <row r="270" spans="1:7" ht="12.75" customHeight="1" x14ac:dyDescent="0.25">
      <c r="A270" s="53" t="s">
        <v>555</v>
      </c>
      <c r="B270" s="54" t="s">
        <v>556</v>
      </c>
      <c r="C270" s="55" t="s">
        <v>555</v>
      </c>
      <c r="D270" s="58">
        <v>0</v>
      </c>
      <c r="F270" s="58"/>
      <c r="G270" s="57" t="str">
        <f t="shared" si="86"/>
        <v>-</v>
      </c>
    </row>
    <row r="271" spans="1:7" ht="12.75" customHeight="1" x14ac:dyDescent="0.25">
      <c r="A271" s="53" t="s">
        <v>557</v>
      </c>
      <c r="B271" s="54" t="s">
        <v>558</v>
      </c>
      <c r="C271" s="55" t="s">
        <v>557</v>
      </c>
      <c r="D271" s="56">
        <f t="shared" ref="D271" si="89">SUM(D272:D275)</f>
        <v>0</v>
      </c>
      <c r="F271" s="56">
        <f t="shared" ref="F271" si="90">SUM(F272:F275)</f>
        <v>135</v>
      </c>
      <c r="G271" s="57" t="str">
        <f t="shared" si="86"/>
        <v>-</v>
      </c>
    </row>
    <row r="272" spans="1:7" ht="12.75" customHeight="1" x14ac:dyDescent="0.25">
      <c r="A272" s="53" t="s">
        <v>559</v>
      </c>
      <c r="B272" s="54" t="s">
        <v>178</v>
      </c>
      <c r="C272" s="55" t="s">
        <v>559</v>
      </c>
      <c r="D272" s="58">
        <v>0</v>
      </c>
      <c r="F272" s="58">
        <v>135</v>
      </c>
      <c r="G272" s="57" t="str">
        <f t="shared" si="86"/>
        <v>-</v>
      </c>
    </row>
    <row r="273" spans="1:7" ht="12.75" customHeight="1" x14ac:dyDescent="0.25">
      <c r="A273" s="53" t="s">
        <v>560</v>
      </c>
      <c r="B273" s="54" t="s">
        <v>180</v>
      </c>
      <c r="C273" s="55" t="s">
        <v>560</v>
      </c>
      <c r="D273" s="58">
        <v>0</v>
      </c>
      <c r="F273" s="58"/>
      <c r="G273" s="57" t="str">
        <f t="shared" si="86"/>
        <v>-</v>
      </c>
    </row>
    <row r="274" spans="1:7" ht="12.75" customHeight="1" x14ac:dyDescent="0.25">
      <c r="A274" s="53" t="s">
        <v>561</v>
      </c>
      <c r="B274" s="54" t="s">
        <v>182</v>
      </c>
      <c r="C274" s="55" t="s">
        <v>561</v>
      </c>
      <c r="D274" s="58">
        <v>0</v>
      </c>
      <c r="F274" s="58"/>
      <c r="G274" s="57" t="str">
        <f t="shared" si="86"/>
        <v>-</v>
      </c>
    </row>
    <row r="275" spans="1:7" ht="12.75" customHeight="1" x14ac:dyDescent="0.25">
      <c r="A275" s="53" t="s">
        <v>562</v>
      </c>
      <c r="B275" s="54" t="s">
        <v>184</v>
      </c>
      <c r="C275" s="55" t="s">
        <v>562</v>
      </c>
      <c r="D275" s="58">
        <v>0</v>
      </c>
      <c r="F275" s="58"/>
      <c r="G275" s="57" t="str">
        <f t="shared" si="86"/>
        <v>-</v>
      </c>
    </row>
    <row r="276" spans="1:7" ht="12.75" customHeight="1" x14ac:dyDescent="0.25">
      <c r="A276" s="53">
        <v>37</v>
      </c>
      <c r="B276" s="54" t="s">
        <v>563</v>
      </c>
      <c r="C276" s="55" t="s">
        <v>564</v>
      </c>
      <c r="D276" s="56">
        <f t="shared" ref="D276" si="91">D277+D283</f>
        <v>4822.62</v>
      </c>
      <c r="E276">
        <v>1078.82</v>
      </c>
      <c r="F276" s="56">
        <f t="shared" ref="F276" si="92">F277+F283</f>
        <v>2310.4699999999998</v>
      </c>
      <c r="G276" s="57">
        <f t="shared" si="86"/>
        <v>214.16640403403719</v>
      </c>
    </row>
    <row r="277" spans="1:7" ht="12.75" customHeight="1" x14ac:dyDescent="0.25">
      <c r="A277" s="53">
        <v>371</v>
      </c>
      <c r="B277" s="54" t="s">
        <v>565</v>
      </c>
      <c r="C277" s="55" t="s">
        <v>566</v>
      </c>
      <c r="D277" s="56">
        <f t="shared" ref="D277" si="93">SUM(D278:D282)</f>
        <v>0</v>
      </c>
      <c r="F277" s="56">
        <f t="shared" ref="F277" si="94">SUM(F278:F282)</f>
        <v>0</v>
      </c>
      <c r="G277" s="57" t="str">
        <f t="shared" si="86"/>
        <v>-</v>
      </c>
    </row>
    <row r="278" spans="1:7" ht="12.75" customHeight="1" x14ac:dyDescent="0.25">
      <c r="A278" s="53">
        <v>3711</v>
      </c>
      <c r="B278" s="54" t="s">
        <v>567</v>
      </c>
      <c r="C278" s="55" t="s">
        <v>568</v>
      </c>
      <c r="D278" s="58">
        <v>0</v>
      </c>
      <c r="F278" s="58"/>
      <c r="G278" s="57" t="str">
        <f t="shared" si="86"/>
        <v>-</v>
      </c>
    </row>
    <row r="279" spans="1:7" ht="12.75" customHeight="1" x14ac:dyDescent="0.25">
      <c r="A279" s="53">
        <v>3712</v>
      </c>
      <c r="B279" s="54" t="s">
        <v>569</v>
      </c>
      <c r="C279" s="55" t="s">
        <v>570</v>
      </c>
      <c r="D279" s="58">
        <v>0</v>
      </c>
      <c r="F279" s="58"/>
      <c r="G279" s="57" t="str">
        <f t="shared" si="86"/>
        <v>-</v>
      </c>
    </row>
    <row r="280" spans="1:7" ht="12.75" customHeight="1" x14ac:dyDescent="0.25">
      <c r="A280" s="53" t="s">
        <v>571</v>
      </c>
      <c r="B280" s="54" t="s">
        <v>572</v>
      </c>
      <c r="C280" s="55" t="s">
        <v>571</v>
      </c>
      <c r="D280" s="58">
        <v>0</v>
      </c>
      <c r="F280" s="58"/>
      <c r="G280" s="57" t="str">
        <f t="shared" si="86"/>
        <v>-</v>
      </c>
    </row>
    <row r="281" spans="1:7" ht="12.75" customHeight="1" x14ac:dyDescent="0.25">
      <c r="A281" s="53" t="s">
        <v>573</v>
      </c>
      <c r="B281" s="54" t="s">
        <v>574</v>
      </c>
      <c r="C281" s="55" t="s">
        <v>573</v>
      </c>
      <c r="D281" s="58">
        <v>0</v>
      </c>
      <c r="F281" s="58"/>
      <c r="G281" s="57" t="str">
        <f t="shared" si="86"/>
        <v>-</v>
      </c>
    </row>
    <row r="282" spans="1:7" ht="12.75" customHeight="1" x14ac:dyDescent="0.25">
      <c r="A282" s="53" t="s">
        <v>575</v>
      </c>
      <c r="B282" s="54" t="s">
        <v>576</v>
      </c>
      <c r="C282" s="55" t="s">
        <v>575</v>
      </c>
      <c r="D282" s="58">
        <v>0</v>
      </c>
      <c r="F282" s="58"/>
      <c r="G282" s="57" t="str">
        <f t="shared" si="86"/>
        <v>-</v>
      </c>
    </row>
    <row r="283" spans="1:7" ht="12.75" customHeight="1" x14ac:dyDescent="0.25">
      <c r="A283" s="53">
        <v>372</v>
      </c>
      <c r="B283" s="59" t="s">
        <v>577</v>
      </c>
      <c r="C283" s="55" t="s">
        <v>578</v>
      </c>
      <c r="D283" s="56">
        <f t="shared" ref="D283" si="95">SUM(D284:D286)</f>
        <v>4822.62</v>
      </c>
      <c r="F283" s="56">
        <f t="shared" ref="F283" si="96">SUM(F284:F286)</f>
        <v>2310.4699999999998</v>
      </c>
      <c r="G283" s="57" t="str">
        <f t="shared" si="86"/>
        <v>-</v>
      </c>
    </row>
    <row r="284" spans="1:7" ht="12.75" customHeight="1" x14ac:dyDescent="0.25">
      <c r="A284" s="53">
        <v>3721</v>
      </c>
      <c r="B284" s="54" t="s">
        <v>579</v>
      </c>
      <c r="C284" s="55" t="s">
        <v>580</v>
      </c>
      <c r="D284" s="58">
        <v>0</v>
      </c>
      <c r="F284" s="58"/>
      <c r="G284" s="57" t="str">
        <f t="shared" si="86"/>
        <v>-</v>
      </c>
    </row>
    <row r="285" spans="1:7" ht="12.75" customHeight="1" x14ac:dyDescent="0.25">
      <c r="A285" s="53">
        <v>3722</v>
      </c>
      <c r="B285" s="54" t="s">
        <v>581</v>
      </c>
      <c r="C285" s="55" t="s">
        <v>582</v>
      </c>
      <c r="D285" s="58">
        <v>4822.62</v>
      </c>
      <c r="F285" s="58">
        <v>2310.4699999999998</v>
      </c>
      <c r="G285" s="57" t="str">
        <f t="shared" si="86"/>
        <v>-</v>
      </c>
    </row>
    <row r="286" spans="1:7" ht="12.75" customHeight="1" x14ac:dyDescent="0.25">
      <c r="A286" s="53" t="s">
        <v>583</v>
      </c>
      <c r="B286" s="54" t="s">
        <v>584</v>
      </c>
      <c r="C286" s="55" t="s">
        <v>583</v>
      </c>
      <c r="D286" s="58">
        <v>0</v>
      </c>
      <c r="F286" s="58"/>
      <c r="G286" s="57" t="str">
        <f t="shared" si="86"/>
        <v>-</v>
      </c>
    </row>
    <row r="287" spans="1:7" ht="12.75" customHeight="1" x14ac:dyDescent="0.25">
      <c r="A287" s="53">
        <v>38</v>
      </c>
      <c r="B287" s="54" t="s">
        <v>585</v>
      </c>
      <c r="C287" s="55" t="s">
        <v>586</v>
      </c>
      <c r="D287" s="56">
        <f t="shared" ref="D287" si="97">D288+D292+D297+D303</f>
        <v>74776.45</v>
      </c>
      <c r="F287" s="56">
        <v>2310.4699999999998</v>
      </c>
      <c r="G287" s="57" t="str">
        <f t="shared" si="86"/>
        <v>-</v>
      </c>
    </row>
    <row r="288" spans="1:7" ht="12.75" customHeight="1" x14ac:dyDescent="0.25">
      <c r="A288" s="53">
        <v>381</v>
      </c>
      <c r="B288" s="54" t="s">
        <v>587</v>
      </c>
      <c r="C288" s="55" t="s">
        <v>588</v>
      </c>
      <c r="D288" s="56">
        <f t="shared" ref="D288" si="98">SUM(D289:D291)</f>
        <v>0</v>
      </c>
      <c r="F288" s="56">
        <f t="shared" ref="F288" si="99">SUM(F289:F291)</f>
        <v>287.93</v>
      </c>
      <c r="G288" s="57" t="str">
        <f t="shared" si="86"/>
        <v>-</v>
      </c>
    </row>
    <row r="289" spans="1:7" ht="12.75" customHeight="1" x14ac:dyDescent="0.25">
      <c r="A289" s="53">
        <v>3811</v>
      </c>
      <c r="B289" s="54" t="s">
        <v>589</v>
      </c>
      <c r="C289" s="55" t="s">
        <v>590</v>
      </c>
      <c r="D289" s="58">
        <v>0</v>
      </c>
      <c r="F289" s="58"/>
      <c r="G289" s="57" t="str">
        <f t="shared" si="86"/>
        <v>-</v>
      </c>
    </row>
    <row r="290" spans="1:7" ht="12.75" customHeight="1" x14ac:dyDescent="0.25">
      <c r="A290" s="53">
        <v>3812</v>
      </c>
      <c r="B290" s="54" t="s">
        <v>591</v>
      </c>
      <c r="C290" s="55" t="s">
        <v>592</v>
      </c>
      <c r="D290" s="58">
        <v>0</v>
      </c>
      <c r="F290" s="58">
        <v>287.93</v>
      </c>
      <c r="G290" s="57" t="str">
        <f t="shared" si="86"/>
        <v>-</v>
      </c>
    </row>
    <row r="291" spans="1:7" ht="12.75" customHeight="1" x14ac:dyDescent="0.25">
      <c r="A291" s="53" t="s">
        <v>593</v>
      </c>
      <c r="B291" s="54" t="s">
        <v>594</v>
      </c>
      <c r="C291" s="55" t="s">
        <v>593</v>
      </c>
      <c r="D291" s="58">
        <v>0</v>
      </c>
      <c r="F291" s="58"/>
      <c r="G291" s="57" t="str">
        <f t="shared" si="86"/>
        <v>-</v>
      </c>
    </row>
    <row r="292" spans="1:7" ht="12.75" customHeight="1" x14ac:dyDescent="0.25">
      <c r="A292" s="53">
        <v>4</v>
      </c>
      <c r="B292" s="54" t="s">
        <v>595</v>
      </c>
      <c r="C292" s="55" t="s">
        <v>596</v>
      </c>
      <c r="D292" s="56">
        <f t="shared" ref="D292" si="100">D293+D305+D338+D342+D344</f>
        <v>74776.45</v>
      </c>
      <c r="F292" s="56">
        <f>F293+F305+F338+F342+F344</f>
        <v>149183.29</v>
      </c>
    </row>
    <row r="293" spans="1:7" ht="12.75" customHeight="1" x14ac:dyDescent="0.25">
      <c r="A293" s="53">
        <v>41</v>
      </c>
      <c r="B293" s="54" t="s">
        <v>597</v>
      </c>
      <c r="C293" s="55" t="s">
        <v>598</v>
      </c>
      <c r="D293" s="56">
        <f t="shared" ref="D293" si="101">D294+D298</f>
        <v>0</v>
      </c>
      <c r="F293" s="56">
        <f>F294+F298</f>
        <v>0</v>
      </c>
    </row>
    <row r="294" spans="1:7" ht="12.75" customHeight="1" x14ac:dyDescent="0.25">
      <c r="A294" s="53">
        <v>411</v>
      </c>
      <c r="B294" s="54" t="s">
        <v>599</v>
      </c>
      <c r="C294" s="55" t="s">
        <v>600</v>
      </c>
      <c r="D294" s="56">
        <f t="shared" ref="D294" si="102">SUM(D295:D297)</f>
        <v>0</v>
      </c>
      <c r="F294" s="56">
        <f>SUM(F295:F297)</f>
        <v>0</v>
      </c>
    </row>
    <row r="295" spans="1:7" ht="12.75" customHeight="1" x14ac:dyDescent="0.25">
      <c r="A295" s="53">
        <v>4111</v>
      </c>
      <c r="B295" s="54" t="s">
        <v>18</v>
      </c>
      <c r="C295" s="55" t="s">
        <v>601</v>
      </c>
      <c r="D295" s="58">
        <v>0</v>
      </c>
      <c r="F295" s="58"/>
    </row>
    <row r="296" spans="1:7" ht="12.75" customHeight="1" x14ac:dyDescent="0.25">
      <c r="A296" s="53">
        <v>4112</v>
      </c>
      <c r="B296" s="54" t="s">
        <v>339</v>
      </c>
      <c r="C296" s="55" t="s">
        <v>602</v>
      </c>
      <c r="D296" s="58">
        <v>0</v>
      </c>
      <c r="F296" s="58"/>
    </row>
    <row r="297" spans="1:7" ht="12.75" customHeight="1" x14ac:dyDescent="0.25">
      <c r="A297" s="53">
        <v>4113</v>
      </c>
      <c r="B297" s="54" t="s">
        <v>603</v>
      </c>
      <c r="C297" s="55" t="s">
        <v>604</v>
      </c>
      <c r="D297" s="58">
        <v>0</v>
      </c>
      <c r="F297" s="58"/>
    </row>
    <row r="298" spans="1:7" ht="12.75" customHeight="1" x14ac:dyDescent="0.25">
      <c r="A298" s="53">
        <v>412</v>
      </c>
      <c r="B298" s="54" t="s">
        <v>605</v>
      </c>
      <c r="C298" s="55" t="s">
        <v>606</v>
      </c>
      <c r="D298" s="56">
        <f t="shared" ref="D298" si="103">SUM(D299:D304)</f>
        <v>0</v>
      </c>
      <c r="F298" s="56">
        <f>SUM(F299:F304)</f>
        <v>0</v>
      </c>
    </row>
    <row r="299" spans="1:7" ht="12.75" customHeight="1" x14ac:dyDescent="0.25">
      <c r="A299" s="53">
        <v>4121</v>
      </c>
      <c r="B299" s="54" t="s">
        <v>345</v>
      </c>
      <c r="C299" s="55" t="s">
        <v>607</v>
      </c>
      <c r="D299" s="58">
        <v>0</v>
      </c>
      <c r="F299" s="58"/>
    </row>
    <row r="300" spans="1:7" ht="12.75" customHeight="1" x14ac:dyDescent="0.25">
      <c r="A300" s="53">
        <v>4122</v>
      </c>
      <c r="B300" s="54" t="s">
        <v>347</v>
      </c>
      <c r="C300" s="55" t="s">
        <v>608</v>
      </c>
      <c r="D300" s="58">
        <v>0</v>
      </c>
      <c r="F300" s="58"/>
    </row>
    <row r="301" spans="1:7" ht="12.75" customHeight="1" x14ac:dyDescent="0.25">
      <c r="A301" s="53">
        <v>4123</v>
      </c>
      <c r="B301" s="54" t="s">
        <v>349</v>
      </c>
      <c r="C301" s="55" t="s">
        <v>609</v>
      </c>
      <c r="D301" s="58">
        <v>0</v>
      </c>
      <c r="F301" s="58"/>
    </row>
    <row r="302" spans="1:7" ht="12.75" customHeight="1" x14ac:dyDescent="0.25">
      <c r="A302" s="53">
        <v>4124</v>
      </c>
      <c r="B302" s="54" t="s">
        <v>351</v>
      </c>
      <c r="C302" s="55" t="s">
        <v>610</v>
      </c>
      <c r="D302" s="58">
        <v>0</v>
      </c>
      <c r="F302" s="58"/>
    </row>
    <row r="303" spans="1:7" ht="12.75" customHeight="1" x14ac:dyDescent="0.25">
      <c r="A303" s="53">
        <v>4125</v>
      </c>
      <c r="B303" s="54" t="s">
        <v>353</v>
      </c>
      <c r="C303" s="55" t="s">
        <v>611</v>
      </c>
      <c r="D303" s="58">
        <v>0</v>
      </c>
      <c r="F303" s="58"/>
    </row>
    <row r="304" spans="1:7" ht="12.75" customHeight="1" x14ac:dyDescent="0.25">
      <c r="A304" s="53">
        <v>4126</v>
      </c>
      <c r="B304" s="54" t="s">
        <v>355</v>
      </c>
      <c r="C304" s="55" t="s">
        <v>612</v>
      </c>
      <c r="D304" s="58">
        <v>0</v>
      </c>
      <c r="F304" s="58"/>
    </row>
    <row r="305" spans="1:6" ht="12.75" customHeight="1" x14ac:dyDescent="0.25">
      <c r="A305" s="53">
        <v>42</v>
      </c>
      <c r="B305" s="59" t="s">
        <v>613</v>
      </c>
      <c r="C305" s="55" t="s">
        <v>614</v>
      </c>
      <c r="D305" s="56">
        <f t="shared" ref="D305" si="104">D306+D311+D320+D325+D330+D333</f>
        <v>21957.75</v>
      </c>
      <c r="E305" s="68">
        <v>3244</v>
      </c>
      <c r="F305" s="56">
        <f>F306+F311+F320+F325+F330+F333</f>
        <v>17459.72</v>
      </c>
    </row>
    <row r="306" spans="1:6" ht="12.75" customHeight="1" x14ac:dyDescent="0.25">
      <c r="A306" s="53">
        <v>421</v>
      </c>
      <c r="B306" s="54" t="s">
        <v>615</v>
      </c>
      <c r="C306" s="55" t="s">
        <v>616</v>
      </c>
      <c r="D306" s="56">
        <f t="shared" ref="D306" si="105">SUM(D307:D310)</f>
        <v>0</v>
      </c>
      <c r="F306" s="56">
        <f>SUM(F307:F310)</f>
        <v>0</v>
      </c>
    </row>
    <row r="307" spans="1:6" ht="12.75" customHeight="1" x14ac:dyDescent="0.25">
      <c r="A307" s="53">
        <v>4211</v>
      </c>
      <c r="B307" s="54" t="s">
        <v>15</v>
      </c>
      <c r="C307" s="55" t="s">
        <v>617</v>
      </c>
      <c r="D307" s="58">
        <v>0</v>
      </c>
      <c r="F307" s="58"/>
    </row>
    <row r="308" spans="1:6" ht="12.75" customHeight="1" x14ac:dyDescent="0.25">
      <c r="A308" s="53">
        <v>4212</v>
      </c>
      <c r="B308" s="54" t="s">
        <v>362</v>
      </c>
      <c r="C308" s="55" t="s">
        <v>618</v>
      </c>
      <c r="D308" s="58">
        <v>0</v>
      </c>
      <c r="F308" s="58"/>
    </row>
    <row r="309" spans="1:6" ht="12.75" customHeight="1" x14ac:dyDescent="0.25">
      <c r="A309" s="53">
        <v>4213</v>
      </c>
      <c r="B309" s="54" t="s">
        <v>364</v>
      </c>
      <c r="C309" s="55" t="s">
        <v>619</v>
      </c>
      <c r="D309" s="58">
        <v>0</v>
      </c>
      <c r="F309" s="58"/>
    </row>
    <row r="310" spans="1:6" ht="12.75" customHeight="1" x14ac:dyDescent="0.25">
      <c r="A310" s="53">
        <v>4214</v>
      </c>
      <c r="B310" s="54" t="s">
        <v>366</v>
      </c>
      <c r="C310" s="55" t="s">
        <v>620</v>
      </c>
      <c r="D310" s="58">
        <v>0</v>
      </c>
      <c r="F310" s="58"/>
    </row>
    <row r="311" spans="1:6" ht="12.75" customHeight="1" x14ac:dyDescent="0.25">
      <c r="A311" s="53">
        <v>422</v>
      </c>
      <c r="B311" s="54" t="s">
        <v>621</v>
      </c>
      <c r="C311" s="55" t="s">
        <v>622</v>
      </c>
      <c r="D311" s="56">
        <f t="shared" ref="D311" si="106">SUM(D312:D319)</f>
        <v>14222.5</v>
      </c>
      <c r="F311" s="56">
        <f>SUM(F312:F319)</f>
        <v>11506.99</v>
      </c>
    </row>
    <row r="312" spans="1:6" ht="12.75" customHeight="1" x14ac:dyDescent="0.25">
      <c r="A312" s="53">
        <v>4221</v>
      </c>
      <c r="B312" s="54" t="s">
        <v>623</v>
      </c>
      <c r="C312" s="55" t="s">
        <v>624</v>
      </c>
      <c r="D312" s="58">
        <v>5284.38</v>
      </c>
      <c r="F312" s="58">
        <v>190.99</v>
      </c>
    </row>
    <row r="313" spans="1:6" ht="12.75" customHeight="1" x14ac:dyDescent="0.25">
      <c r="A313" s="53">
        <v>4222</v>
      </c>
      <c r="B313" s="54" t="s">
        <v>625</v>
      </c>
      <c r="C313" s="55" t="s">
        <v>626</v>
      </c>
      <c r="D313" s="58">
        <v>336.72</v>
      </c>
      <c r="F313" s="58"/>
    </row>
    <row r="314" spans="1:6" ht="12.75" customHeight="1" x14ac:dyDescent="0.25">
      <c r="A314" s="53">
        <v>4223</v>
      </c>
      <c r="B314" s="54" t="s">
        <v>627</v>
      </c>
      <c r="C314" s="55" t="s">
        <v>628</v>
      </c>
      <c r="D314" s="58">
        <v>1228.5999999999999</v>
      </c>
      <c r="F314" s="58"/>
    </row>
    <row r="315" spans="1:6" ht="12.75" customHeight="1" x14ac:dyDescent="0.25">
      <c r="A315" s="53">
        <v>4224</v>
      </c>
      <c r="B315" s="54" t="s">
        <v>629</v>
      </c>
      <c r="C315" s="55" t="s">
        <v>630</v>
      </c>
      <c r="D315" s="58">
        <v>0</v>
      </c>
      <c r="F315" s="58"/>
    </row>
    <row r="316" spans="1:6" ht="12.75" customHeight="1" x14ac:dyDescent="0.25">
      <c r="A316" s="53">
        <v>4225</v>
      </c>
      <c r="B316" s="54" t="s">
        <v>631</v>
      </c>
      <c r="C316" s="55" t="s">
        <v>632</v>
      </c>
      <c r="D316" s="58">
        <v>0</v>
      </c>
      <c r="F316" s="58"/>
    </row>
    <row r="317" spans="1:6" ht="12.75" customHeight="1" x14ac:dyDescent="0.25">
      <c r="A317" s="53">
        <v>4226</v>
      </c>
      <c r="B317" s="54" t="s">
        <v>633</v>
      </c>
      <c r="C317" s="55" t="s">
        <v>634</v>
      </c>
      <c r="D317" s="58">
        <v>0</v>
      </c>
      <c r="F317" s="58"/>
    </row>
    <row r="318" spans="1:6" ht="12.75" customHeight="1" x14ac:dyDescent="0.25">
      <c r="A318" s="53">
        <v>4227</v>
      </c>
      <c r="B318" s="59" t="s">
        <v>635</v>
      </c>
      <c r="C318" s="55" t="s">
        <v>636</v>
      </c>
      <c r="D318" s="58">
        <v>7372.8</v>
      </c>
      <c r="F318" s="58">
        <v>11316</v>
      </c>
    </row>
    <row r="319" spans="1:6" ht="12.75" customHeight="1" x14ac:dyDescent="0.25">
      <c r="A319" s="53" t="s">
        <v>637</v>
      </c>
      <c r="B319" s="59" t="s">
        <v>638</v>
      </c>
      <c r="C319" s="55" t="s">
        <v>637</v>
      </c>
      <c r="D319" s="58">
        <v>0</v>
      </c>
      <c r="F319" s="58"/>
    </row>
    <row r="320" spans="1:6" ht="12.75" customHeight="1" x14ac:dyDescent="0.25">
      <c r="A320" s="53">
        <v>423</v>
      </c>
      <c r="B320" s="54" t="s">
        <v>639</v>
      </c>
      <c r="C320" s="55" t="s">
        <v>640</v>
      </c>
      <c r="D320" s="56">
        <f t="shared" ref="D320" si="107">SUM(D321:D324)</f>
        <v>0</v>
      </c>
      <c r="F320" s="56">
        <f>SUM(F321:F324)</f>
        <v>0</v>
      </c>
    </row>
    <row r="321" spans="1:6" ht="12.75" customHeight="1" x14ac:dyDescent="0.25">
      <c r="A321" s="53">
        <v>4231</v>
      </c>
      <c r="B321" s="54" t="s">
        <v>641</v>
      </c>
      <c r="C321" s="55" t="s">
        <v>642</v>
      </c>
      <c r="D321" s="58">
        <v>0</v>
      </c>
      <c r="F321" s="58"/>
    </row>
    <row r="322" spans="1:6" ht="12.75" customHeight="1" x14ac:dyDescent="0.25">
      <c r="A322" s="53">
        <v>4232</v>
      </c>
      <c r="B322" s="54" t="s">
        <v>643</v>
      </c>
      <c r="C322" s="55" t="s">
        <v>644</v>
      </c>
      <c r="D322" s="58">
        <v>0</v>
      </c>
      <c r="F322" s="58"/>
    </row>
    <row r="323" spans="1:6" ht="12.75" customHeight="1" x14ac:dyDescent="0.25">
      <c r="A323" s="53">
        <v>4233</v>
      </c>
      <c r="B323" s="54" t="s">
        <v>645</v>
      </c>
      <c r="C323" s="55" t="s">
        <v>646</v>
      </c>
      <c r="D323" s="58">
        <v>0</v>
      </c>
      <c r="F323" s="58"/>
    </row>
    <row r="324" spans="1:6" ht="12.75" customHeight="1" x14ac:dyDescent="0.25">
      <c r="A324" s="53">
        <v>4234</v>
      </c>
      <c r="B324" s="59" t="s">
        <v>647</v>
      </c>
      <c r="C324" s="55" t="s">
        <v>648</v>
      </c>
      <c r="D324" s="58">
        <v>0</v>
      </c>
      <c r="F324" s="58"/>
    </row>
    <row r="325" spans="1:6" ht="12.75" customHeight="1" x14ac:dyDescent="0.25">
      <c r="A325" s="53">
        <v>424</v>
      </c>
      <c r="B325" s="54" t="s">
        <v>649</v>
      </c>
      <c r="C325" s="55" t="s">
        <v>650</v>
      </c>
      <c r="D325" s="56">
        <f t="shared" ref="D325" si="108">SUM(D326:D329)</f>
        <v>7735.25</v>
      </c>
      <c r="F325" s="56">
        <f>SUM(F326:F329)</f>
        <v>5952.73</v>
      </c>
    </row>
    <row r="326" spans="1:6" ht="12.75" customHeight="1" x14ac:dyDescent="0.25">
      <c r="A326" s="53">
        <v>4241</v>
      </c>
      <c r="B326" s="54" t="s">
        <v>651</v>
      </c>
      <c r="C326" s="55" t="s">
        <v>652</v>
      </c>
      <c r="D326" s="58">
        <v>7735.25</v>
      </c>
      <c r="F326" s="58">
        <v>5952.73</v>
      </c>
    </row>
    <row r="327" spans="1:6" ht="12.75" customHeight="1" x14ac:dyDescent="0.25">
      <c r="A327" s="53">
        <v>4242</v>
      </c>
      <c r="B327" s="54" t="s">
        <v>653</v>
      </c>
      <c r="C327" s="55" t="s">
        <v>654</v>
      </c>
      <c r="D327" s="58">
        <v>0</v>
      </c>
      <c r="F327" s="58"/>
    </row>
    <row r="328" spans="1:6" ht="12.75" customHeight="1" x14ac:dyDescent="0.25">
      <c r="A328" s="53">
        <v>4243</v>
      </c>
      <c r="B328" s="54" t="s">
        <v>655</v>
      </c>
      <c r="C328" s="55" t="s">
        <v>656</v>
      </c>
      <c r="D328" s="58">
        <v>0</v>
      </c>
      <c r="F328" s="58"/>
    </row>
    <row r="329" spans="1:6" ht="12.75" customHeight="1" x14ac:dyDescent="0.25">
      <c r="A329" s="53">
        <v>4244</v>
      </c>
      <c r="B329" s="54" t="s">
        <v>657</v>
      </c>
      <c r="C329" s="55" t="s">
        <v>658</v>
      </c>
      <c r="D329" s="58">
        <v>0</v>
      </c>
      <c r="F329" s="58"/>
    </row>
    <row r="330" spans="1:6" ht="12.75" customHeight="1" x14ac:dyDescent="0.25">
      <c r="A330" s="53">
        <v>425</v>
      </c>
      <c r="B330" s="54" t="s">
        <v>659</v>
      </c>
      <c r="C330" s="55" t="s">
        <v>660</v>
      </c>
      <c r="D330" s="56">
        <f t="shared" ref="D330" si="109">SUM(D331:D332)</f>
        <v>0</v>
      </c>
      <c r="F330" s="56">
        <f>SUM(F331:F332)</f>
        <v>0</v>
      </c>
    </row>
    <row r="331" spans="1:6" ht="12.75" customHeight="1" x14ac:dyDescent="0.25">
      <c r="A331" s="53">
        <v>4251</v>
      </c>
      <c r="B331" s="54" t="s">
        <v>661</v>
      </c>
      <c r="C331" s="55" t="s">
        <v>662</v>
      </c>
      <c r="D331" s="58">
        <v>0</v>
      </c>
      <c r="F331" s="58"/>
    </row>
    <row r="332" spans="1:6" ht="12.75" customHeight="1" x14ac:dyDescent="0.25">
      <c r="A332" s="53">
        <v>4252</v>
      </c>
      <c r="B332" s="54" t="s">
        <v>663</v>
      </c>
      <c r="C332" s="55" t="s">
        <v>664</v>
      </c>
      <c r="D332" s="58">
        <v>0</v>
      </c>
      <c r="F332" s="58"/>
    </row>
    <row r="333" spans="1:6" ht="12.75" customHeight="1" x14ac:dyDescent="0.25">
      <c r="A333" s="53">
        <v>426</v>
      </c>
      <c r="B333" s="54" t="s">
        <v>665</v>
      </c>
      <c r="C333" s="55" t="s">
        <v>666</v>
      </c>
      <c r="D333" s="56">
        <f t="shared" ref="D333" si="110">SUM(D334:D337)</f>
        <v>0</v>
      </c>
      <c r="F333" s="56">
        <f>SUM(F334:F337)</f>
        <v>0</v>
      </c>
    </row>
    <row r="334" spans="1:6" ht="12.75" customHeight="1" x14ac:dyDescent="0.25">
      <c r="A334" s="53">
        <v>4261</v>
      </c>
      <c r="B334" s="54" t="s">
        <v>667</v>
      </c>
      <c r="C334" s="55" t="s">
        <v>668</v>
      </c>
      <c r="D334" s="58">
        <v>0</v>
      </c>
      <c r="F334" s="58"/>
    </row>
    <row r="335" spans="1:6" ht="12.75" customHeight="1" x14ac:dyDescent="0.25">
      <c r="A335" s="53">
        <v>4262</v>
      </c>
      <c r="B335" s="54" t="s">
        <v>669</v>
      </c>
      <c r="C335" s="55" t="s">
        <v>670</v>
      </c>
      <c r="D335" s="58">
        <v>0</v>
      </c>
      <c r="F335" s="58"/>
    </row>
    <row r="336" spans="1:6" ht="12.75" customHeight="1" x14ac:dyDescent="0.25">
      <c r="A336" s="53">
        <v>4263</v>
      </c>
      <c r="B336" s="54" t="s">
        <v>671</v>
      </c>
      <c r="C336" s="55" t="s">
        <v>672</v>
      </c>
      <c r="D336" s="58">
        <v>0</v>
      </c>
      <c r="F336" s="58"/>
    </row>
    <row r="337" spans="1:6" ht="12.75" customHeight="1" x14ac:dyDescent="0.25">
      <c r="A337" s="53">
        <v>4264</v>
      </c>
      <c r="B337" s="54" t="s">
        <v>673</v>
      </c>
      <c r="C337" s="55" t="s">
        <v>674</v>
      </c>
      <c r="D337" s="58">
        <v>0</v>
      </c>
      <c r="F337" s="58"/>
    </row>
    <row r="338" spans="1:6" ht="12.75" customHeight="1" x14ac:dyDescent="0.25">
      <c r="A338" s="53">
        <v>43</v>
      </c>
      <c r="B338" s="54" t="s">
        <v>675</v>
      </c>
      <c r="C338" s="55" t="s">
        <v>676</v>
      </c>
      <c r="D338" s="56">
        <f t="shared" ref="D338" si="111">D339</f>
        <v>0</v>
      </c>
      <c r="F338" s="56">
        <f>F339</f>
        <v>0</v>
      </c>
    </row>
    <row r="339" spans="1:6" ht="12.75" customHeight="1" x14ac:dyDescent="0.25">
      <c r="A339" s="53">
        <v>431</v>
      </c>
      <c r="B339" s="54" t="s">
        <v>677</v>
      </c>
      <c r="C339" s="55" t="s">
        <v>678</v>
      </c>
      <c r="D339" s="56">
        <f t="shared" ref="D339" si="112">SUM(D340:D341)</f>
        <v>0</v>
      </c>
      <c r="F339" s="56">
        <f>SUM(F340:F341)</f>
        <v>0</v>
      </c>
    </row>
    <row r="340" spans="1:6" ht="12.75" customHeight="1" x14ac:dyDescent="0.25">
      <c r="A340" s="53">
        <v>4311</v>
      </c>
      <c r="B340" s="54" t="s">
        <v>679</v>
      </c>
      <c r="C340" s="55" t="s">
        <v>680</v>
      </c>
      <c r="D340" s="58">
        <v>0</v>
      </c>
      <c r="F340" s="58"/>
    </row>
    <row r="341" spans="1:6" ht="12.75" customHeight="1" x14ac:dyDescent="0.25">
      <c r="A341" s="53">
        <v>4312</v>
      </c>
      <c r="B341" s="54" t="s">
        <v>681</v>
      </c>
      <c r="C341" s="55" t="s">
        <v>682</v>
      </c>
      <c r="D341" s="58">
        <v>0</v>
      </c>
      <c r="F341" s="58"/>
    </row>
    <row r="342" spans="1:6" ht="12.75" customHeight="1" x14ac:dyDescent="0.25">
      <c r="A342" s="53">
        <v>44</v>
      </c>
      <c r="B342" s="54" t="s">
        <v>683</v>
      </c>
      <c r="C342" s="55" t="s">
        <v>684</v>
      </c>
      <c r="D342" s="56">
        <f t="shared" ref="D342" si="113">D343</f>
        <v>0</v>
      </c>
      <c r="F342" s="56">
        <f>F343</f>
        <v>0</v>
      </c>
    </row>
    <row r="343" spans="1:6" ht="12.75" customHeight="1" x14ac:dyDescent="0.25">
      <c r="A343" s="53">
        <v>441</v>
      </c>
      <c r="B343" s="54" t="s">
        <v>685</v>
      </c>
      <c r="C343" s="55" t="s">
        <v>686</v>
      </c>
      <c r="D343" s="58">
        <v>0</v>
      </c>
      <c r="F343" s="58"/>
    </row>
    <row r="344" spans="1:6" ht="12.75" customHeight="1" x14ac:dyDescent="0.25">
      <c r="A344" s="53">
        <v>45</v>
      </c>
      <c r="B344" s="54" t="s">
        <v>687</v>
      </c>
      <c r="C344" s="55" t="s">
        <v>688</v>
      </c>
      <c r="D344" s="56">
        <f t="shared" ref="D344" si="114">SUM(D345:D348)</f>
        <v>52818.7</v>
      </c>
      <c r="E344" s="68">
        <v>86270</v>
      </c>
      <c r="F344" s="56">
        <f>SUM(F345:F348)</f>
        <v>131723.57</v>
      </c>
    </row>
    <row r="345" spans="1:6" ht="12.75" customHeight="1" x14ac:dyDescent="0.25">
      <c r="A345" s="53">
        <v>451</v>
      </c>
      <c r="B345" s="54" t="s">
        <v>689</v>
      </c>
      <c r="C345" s="55" t="s">
        <v>690</v>
      </c>
      <c r="D345" s="58">
        <v>52818.7</v>
      </c>
      <c r="F345" s="58">
        <v>131723.57</v>
      </c>
    </row>
    <row r="346" spans="1:6" ht="12.75" customHeight="1" x14ac:dyDescent="0.25">
      <c r="A346" s="53">
        <v>452</v>
      </c>
      <c r="B346" s="54" t="s">
        <v>691</v>
      </c>
      <c r="C346" s="55" t="s">
        <v>692</v>
      </c>
      <c r="D346" s="58">
        <v>0</v>
      </c>
      <c r="F346" s="58"/>
    </row>
    <row r="347" spans="1:6" ht="12.75" customHeight="1" x14ac:dyDescent="0.25">
      <c r="A347" s="53">
        <v>453</v>
      </c>
      <c r="B347" s="54" t="s">
        <v>693</v>
      </c>
      <c r="C347" s="55" t="s">
        <v>694</v>
      </c>
      <c r="D347" s="58">
        <v>0</v>
      </c>
      <c r="F347" s="58"/>
    </row>
    <row r="348" spans="1:6" ht="12.75" customHeight="1" x14ac:dyDescent="0.25">
      <c r="A348" s="53">
        <v>454</v>
      </c>
      <c r="B348" s="54" t="s">
        <v>695</v>
      </c>
      <c r="C348" s="55" t="s">
        <v>696</v>
      </c>
      <c r="D348" s="58">
        <v>0</v>
      </c>
      <c r="F348" s="58"/>
    </row>
  </sheetData>
  <protectedRanges>
    <protectedRange algorithmName="SHA-512" hashValue="R8frfBQ/MhInQYm+jLEgMwgPwCkrGPIUaxyIFLRSCn/+fIsUU6bmJDax/r7gTh2PEAEvgODYwg0rRRjqSM/oww==" saltValue="tbZzHO5lCNHCDH5y3XGZag==" spinCount="100000" sqref="A10:H155" name="Range1_1"/>
    <protectedRange algorithmName="SHA-512" hashValue="R8frfBQ/MhInQYm+jLEgMwgPwCkrGPIUaxyIFLRSCn/+fIsUU6bmJDax/r7gTh2PEAEvgODYwg0rRRjqSM/oww==" saltValue="tbZzHO5lCNHCDH5y3XGZag==" spinCount="100000" sqref="F156:F174 A156:D174 E169" name="Range1_2"/>
    <protectedRange algorithmName="SHA-512" hashValue="R8frfBQ/MhInQYm+jLEgMwgPwCkrGPIUaxyIFLRSCn/+fIsUU6bmJDax/r7gTh2PEAEvgODYwg0rRRjqSM/oww==" saltValue="tbZzHO5lCNHCDH5y3XGZag==" spinCount="100000" sqref="A175:D291" name="Range1_3"/>
    <protectedRange algorithmName="SHA-512" hashValue="R8frfBQ/MhInQYm+jLEgMwgPwCkrGPIUaxyIFLRSCn/+fIsUU6bmJDax/r7gTh2PEAEvgODYwg0rRRjqSM/oww==" saltValue="tbZzHO5lCNHCDH5y3XGZag==" spinCount="100000" sqref="F175:G291" name="Range1_4"/>
    <protectedRange algorithmName="SHA-512" hashValue="R8frfBQ/MhInQYm+jLEgMwgPwCkrGPIUaxyIFLRSCn/+fIsUU6bmJDax/r7gTh2PEAEvgODYwg0rRRjqSM/oww==" saltValue="tbZzHO5lCNHCDH5y3XGZag==" spinCount="100000" sqref="F292:F348 A292:D348" name="Range1_5"/>
  </protectedRanges>
  <mergeCells count="3">
    <mergeCell ref="A6:H6"/>
    <mergeCell ref="A7:H7"/>
    <mergeCell ref="A10:B10"/>
  </mergeCells>
  <conditionalFormatting sqref="D11:G12 D14:G21 D23:G155 D156:D174 F156:F174 D292:D348 F292:F348">
    <cfRule type="cellIs" dxfId="3" priority="6" operator="lessThan">
      <formula>-0.001</formula>
    </cfRule>
  </conditionalFormatting>
  <conditionalFormatting sqref="E169">
    <cfRule type="cellIs" dxfId="2" priority="4" operator="lessThan">
      <formula>-0.001</formula>
    </cfRule>
  </conditionalFormatting>
  <conditionalFormatting sqref="D175:D291">
    <cfRule type="cellIs" dxfId="1" priority="3" operator="lessThan">
      <formula>-0.001</formula>
    </cfRule>
  </conditionalFormatting>
  <conditionalFormatting sqref="F175:F291">
    <cfRule type="cellIs" dxfId="0" priority="2" operator="lessThan">
      <formula>-0.001</formula>
    </cfRule>
  </conditionalFormatting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9"/>
  <sheetViews>
    <sheetView workbookViewId="0">
      <selection activeCell="F16" sqref="F16"/>
    </sheetView>
  </sheetViews>
  <sheetFormatPr defaultRowHeight="15" x14ac:dyDescent="0.25"/>
  <cols>
    <col min="2" max="2" width="37.7109375" customWidth="1"/>
    <col min="3" max="4" width="25.28515625" customWidth="1"/>
    <col min="5" max="6" width="18.42578125" customWidth="1"/>
    <col min="7" max="8" width="18.28515625" customWidth="1"/>
    <col min="9" max="9" width="18.42578125" customWidth="1"/>
  </cols>
  <sheetData>
    <row r="1" spans="1:10" x14ac:dyDescent="0.25">
      <c r="A1" t="s">
        <v>323</v>
      </c>
      <c r="B1" s="51"/>
    </row>
    <row r="2" spans="1:10" x14ac:dyDescent="0.25">
      <c r="A2" t="s">
        <v>324</v>
      </c>
      <c r="B2" s="51"/>
    </row>
    <row r="3" spans="1:10" x14ac:dyDescent="0.25">
      <c r="A3" t="s">
        <v>325</v>
      </c>
      <c r="B3" s="51"/>
    </row>
    <row r="4" spans="1:10" x14ac:dyDescent="0.25">
      <c r="A4" t="s">
        <v>326</v>
      </c>
      <c r="B4" s="51"/>
    </row>
    <row r="7" spans="1:10" x14ac:dyDescent="0.25">
      <c r="B7" s="15"/>
      <c r="C7" s="15"/>
      <c r="D7" s="15"/>
    </row>
    <row r="8" spans="1:10" ht="15.75" customHeight="1" x14ac:dyDescent="0.25">
      <c r="A8" s="164" t="s">
        <v>697</v>
      </c>
      <c r="B8" s="164"/>
      <c r="C8" s="164"/>
      <c r="D8" s="69" t="s">
        <v>29</v>
      </c>
      <c r="E8" s="69" t="s">
        <v>30</v>
      </c>
      <c r="F8" s="69" t="s">
        <v>31</v>
      </c>
      <c r="G8" s="69" t="s">
        <v>698</v>
      </c>
      <c r="H8" s="69" t="s">
        <v>699</v>
      </c>
      <c r="J8" s="35"/>
    </row>
    <row r="9" spans="1:10" x14ac:dyDescent="0.25">
      <c r="A9" s="164" t="s">
        <v>700</v>
      </c>
      <c r="B9" s="164"/>
      <c r="C9" s="164"/>
      <c r="D9" s="69" t="s">
        <v>701</v>
      </c>
      <c r="E9" s="69" t="s">
        <v>702</v>
      </c>
      <c r="F9" s="69" t="s">
        <v>369</v>
      </c>
      <c r="G9" s="69" t="s">
        <v>596</v>
      </c>
      <c r="H9" s="69" t="s">
        <v>703</v>
      </c>
      <c r="J9" s="35"/>
    </row>
    <row r="10" spans="1:10" x14ac:dyDescent="0.25">
      <c r="A10" s="35"/>
      <c r="B10" s="35"/>
      <c r="C10" s="35"/>
      <c r="D10" s="35"/>
    </row>
    <row r="11" spans="1:10" x14ac:dyDescent="0.25">
      <c r="A11" s="70" t="s">
        <v>718</v>
      </c>
      <c r="B11" s="70" t="s">
        <v>711</v>
      </c>
      <c r="C11" s="71" t="s">
        <v>712</v>
      </c>
      <c r="D11" s="71"/>
      <c r="E11" s="72">
        <v>2017</v>
      </c>
      <c r="F11" s="73">
        <v>903.16</v>
      </c>
      <c r="G11" s="72">
        <v>44.777392166584036</v>
      </c>
    </row>
    <row r="12" spans="1:10" ht="24" x14ac:dyDescent="0.25">
      <c r="A12" s="70" t="s">
        <v>718</v>
      </c>
      <c r="B12" s="70" t="s">
        <v>713</v>
      </c>
      <c r="C12" s="71" t="s">
        <v>714</v>
      </c>
      <c r="D12" s="71"/>
      <c r="E12" s="72">
        <v>25085</v>
      </c>
      <c r="F12" s="73">
        <v>5579.91</v>
      </c>
      <c r="G12" s="72">
        <v>22.244010364759816</v>
      </c>
    </row>
    <row r="13" spans="1:10" x14ac:dyDescent="0.25">
      <c r="A13" s="70" t="s">
        <v>718</v>
      </c>
      <c r="B13" s="70" t="s">
        <v>704</v>
      </c>
      <c r="C13" s="71" t="s">
        <v>715</v>
      </c>
      <c r="D13" s="71"/>
      <c r="E13" s="72">
        <v>469623</v>
      </c>
      <c r="F13" s="73">
        <v>653373.4</v>
      </c>
      <c r="G13" s="72">
        <v>139.12721480847404</v>
      </c>
    </row>
    <row r="14" spans="1:10" ht="36" x14ac:dyDescent="0.25">
      <c r="A14" s="70" t="s">
        <v>718</v>
      </c>
      <c r="B14" s="70" t="s">
        <v>705</v>
      </c>
      <c r="C14" s="71" t="s">
        <v>716</v>
      </c>
      <c r="D14" s="71"/>
      <c r="E14" s="72">
        <v>3424</v>
      </c>
      <c r="F14" s="73">
        <v>3749.65</v>
      </c>
      <c r="G14" s="72">
        <v>109.51080607476635</v>
      </c>
    </row>
    <row r="15" spans="1:10" x14ac:dyDescent="0.25">
      <c r="A15" s="71"/>
      <c r="B15" s="71" t="s">
        <v>706</v>
      </c>
      <c r="C15" s="71"/>
      <c r="D15" s="71"/>
      <c r="E15" s="73">
        <f>E27</f>
        <v>50378</v>
      </c>
      <c r="F15" s="73">
        <f>F27</f>
        <v>50378</v>
      </c>
      <c r="G15" s="71"/>
    </row>
    <row r="16" spans="1:10" x14ac:dyDescent="0.25">
      <c r="A16" s="71"/>
      <c r="B16" s="71" t="s">
        <v>707</v>
      </c>
      <c r="C16" s="71"/>
      <c r="D16" s="71"/>
      <c r="E16" s="73">
        <f>SUM(E29:E35)+E25+E26</f>
        <v>87501.38</v>
      </c>
      <c r="F16" s="73">
        <f>SUM(F29:F35)+F25+F26</f>
        <v>151904.45000000001</v>
      </c>
      <c r="G16" s="71"/>
    </row>
    <row r="17" spans="1:7" x14ac:dyDescent="0.25">
      <c r="A17" s="71"/>
      <c r="B17" s="71"/>
      <c r="C17" s="71"/>
      <c r="D17" s="71"/>
      <c r="E17" s="71"/>
      <c r="F17" s="71"/>
      <c r="G17" s="71"/>
    </row>
    <row r="22" spans="1:7" ht="15.75" customHeight="1" x14ac:dyDescent="0.25"/>
    <row r="23" spans="1:7" ht="15.75" customHeight="1" x14ac:dyDescent="0.25">
      <c r="A23" s="163" t="s">
        <v>719</v>
      </c>
      <c r="B23" s="163"/>
      <c r="C23" s="163"/>
      <c r="D23" s="75"/>
      <c r="E23" s="76">
        <f>SUM(E24:E49)</f>
        <v>643177.38</v>
      </c>
      <c r="F23" s="76">
        <f>SUM(F24:F49)</f>
        <v>872285.64000000013</v>
      </c>
      <c r="G23" s="75"/>
    </row>
    <row r="24" spans="1:7" ht="24" x14ac:dyDescent="0.25">
      <c r="A24" s="70" t="s">
        <v>718</v>
      </c>
      <c r="B24" s="70" t="s">
        <v>708</v>
      </c>
      <c r="C24" s="71" t="s">
        <v>717</v>
      </c>
      <c r="D24" s="74"/>
      <c r="E24" s="72">
        <v>0</v>
      </c>
      <c r="F24" s="73">
        <v>1294.3</v>
      </c>
      <c r="G24" s="72">
        <v>0</v>
      </c>
    </row>
    <row r="25" spans="1:7" x14ac:dyDescent="0.25">
      <c r="A25" s="70" t="s">
        <v>718</v>
      </c>
      <c r="B25" s="70" t="s">
        <v>707</v>
      </c>
      <c r="C25" s="71" t="s">
        <v>709</v>
      </c>
      <c r="D25" s="74"/>
      <c r="E25" s="72">
        <v>4281</v>
      </c>
      <c r="F25" s="73">
        <v>4281</v>
      </c>
      <c r="G25" s="72">
        <v>100</v>
      </c>
    </row>
    <row r="26" spans="1:7" x14ac:dyDescent="0.25">
      <c r="A26" s="70" t="s">
        <v>718</v>
      </c>
      <c r="B26" s="70" t="s">
        <v>707</v>
      </c>
      <c r="C26" s="71" t="s">
        <v>709</v>
      </c>
      <c r="D26" s="74"/>
      <c r="E26" s="72">
        <v>81956.5</v>
      </c>
      <c r="F26" s="73">
        <v>80693.16</v>
      </c>
      <c r="G26" s="72">
        <v>98.458523729051393</v>
      </c>
    </row>
    <row r="27" spans="1:7" ht="24" x14ac:dyDescent="0.25">
      <c r="A27" s="70" t="s">
        <v>718</v>
      </c>
      <c r="B27" s="70" t="s">
        <v>706</v>
      </c>
      <c r="C27" s="71" t="s">
        <v>710</v>
      </c>
      <c r="D27" s="74"/>
      <c r="E27" s="72">
        <v>50378</v>
      </c>
      <c r="F27" s="73">
        <v>50378</v>
      </c>
      <c r="G27" s="72">
        <v>100</v>
      </c>
    </row>
    <row r="28" spans="1:7" ht="24" x14ac:dyDescent="0.25">
      <c r="A28" s="70" t="s">
        <v>718</v>
      </c>
      <c r="B28" s="70" t="s">
        <v>706</v>
      </c>
      <c r="C28" s="71" t="s">
        <v>710</v>
      </c>
      <c r="D28" s="74"/>
      <c r="E28" s="72">
        <v>5149</v>
      </c>
      <c r="F28" s="73">
        <v>5149</v>
      </c>
      <c r="G28" s="72">
        <v>100</v>
      </c>
    </row>
    <row r="29" spans="1:7" x14ac:dyDescent="0.25">
      <c r="A29" s="70" t="s">
        <v>718</v>
      </c>
      <c r="B29" s="70" t="s">
        <v>707</v>
      </c>
      <c r="C29" s="71" t="s">
        <v>709</v>
      </c>
      <c r="D29" s="74"/>
      <c r="E29" s="72">
        <v>333</v>
      </c>
      <c r="F29" s="73">
        <v>333</v>
      </c>
      <c r="G29" s="72">
        <v>100</v>
      </c>
    </row>
    <row r="30" spans="1:7" x14ac:dyDescent="0.25">
      <c r="A30" s="70" t="s">
        <v>718</v>
      </c>
      <c r="B30" s="70" t="s">
        <v>707</v>
      </c>
      <c r="C30" s="71" t="s">
        <v>709</v>
      </c>
      <c r="D30" s="74"/>
      <c r="E30" s="72">
        <v>100</v>
      </c>
      <c r="F30" s="73">
        <v>100</v>
      </c>
      <c r="G30" s="72">
        <v>100</v>
      </c>
    </row>
    <row r="31" spans="1:7" x14ac:dyDescent="0.25">
      <c r="A31" s="70" t="s">
        <v>718</v>
      </c>
      <c r="B31" s="70" t="s">
        <v>707</v>
      </c>
      <c r="C31" s="71" t="s">
        <v>709</v>
      </c>
      <c r="D31" s="74"/>
      <c r="E31" s="72">
        <v>530.88</v>
      </c>
      <c r="F31" s="73">
        <v>530.88</v>
      </c>
      <c r="G31" s="72">
        <v>100</v>
      </c>
    </row>
    <row r="32" spans="1:7" x14ac:dyDescent="0.25">
      <c r="A32" s="70" t="s">
        <v>718</v>
      </c>
      <c r="B32" s="70" t="s">
        <v>707</v>
      </c>
      <c r="C32" s="71" t="s">
        <v>709</v>
      </c>
      <c r="D32" s="74"/>
      <c r="E32" s="72">
        <v>0</v>
      </c>
      <c r="F32" s="73">
        <v>11316</v>
      </c>
      <c r="G32" s="72">
        <v>0</v>
      </c>
    </row>
    <row r="33" spans="1:7" ht="15" customHeight="1" x14ac:dyDescent="0.25">
      <c r="A33" s="70" t="s">
        <v>718</v>
      </c>
      <c r="B33" s="70" t="s">
        <v>707</v>
      </c>
      <c r="C33" s="71" t="s">
        <v>709</v>
      </c>
      <c r="D33" s="74"/>
      <c r="E33" s="72">
        <v>0</v>
      </c>
      <c r="F33" s="73">
        <v>51030.41</v>
      </c>
      <c r="G33" s="72">
        <v>0</v>
      </c>
    </row>
    <row r="34" spans="1:7" x14ac:dyDescent="0.25">
      <c r="A34" s="70" t="s">
        <v>718</v>
      </c>
      <c r="B34" s="70" t="s">
        <v>707</v>
      </c>
      <c r="C34" s="71" t="s">
        <v>709</v>
      </c>
      <c r="D34" s="74"/>
      <c r="E34" s="72">
        <v>300</v>
      </c>
      <c r="F34" s="73">
        <v>300</v>
      </c>
      <c r="G34" s="72">
        <v>100</v>
      </c>
    </row>
    <row r="35" spans="1:7" x14ac:dyDescent="0.25">
      <c r="A35" s="70" t="s">
        <v>718</v>
      </c>
      <c r="B35" s="70" t="s">
        <v>707</v>
      </c>
      <c r="C35" s="71" t="s">
        <v>709</v>
      </c>
      <c r="D35" s="74"/>
      <c r="E35" s="72">
        <v>0</v>
      </c>
      <c r="F35" s="73">
        <v>3320</v>
      </c>
      <c r="G35" s="72">
        <v>0</v>
      </c>
    </row>
    <row r="36" spans="1:7" x14ac:dyDescent="0.25">
      <c r="A36" s="70" t="s">
        <v>718</v>
      </c>
      <c r="B36" s="70" t="s">
        <v>711</v>
      </c>
      <c r="C36" s="71" t="s">
        <v>712</v>
      </c>
      <c r="D36" s="74"/>
      <c r="E36" s="72">
        <v>0</v>
      </c>
      <c r="F36" s="73">
        <v>1004.61</v>
      </c>
      <c r="G36" s="72">
        <v>0</v>
      </c>
    </row>
    <row r="37" spans="1:7" ht="24" x14ac:dyDescent="0.25">
      <c r="A37" s="70" t="s">
        <v>718</v>
      </c>
      <c r="B37" s="70" t="s">
        <v>713</v>
      </c>
      <c r="C37" s="71" t="s">
        <v>714</v>
      </c>
      <c r="D37" s="74"/>
      <c r="E37" s="72">
        <v>4911</v>
      </c>
      <c r="F37" s="73">
        <v>4201.5</v>
      </c>
      <c r="G37" s="72">
        <v>85.552840562003666</v>
      </c>
    </row>
    <row r="38" spans="1:7" x14ac:dyDescent="0.25">
      <c r="A38" s="70" t="s">
        <v>718</v>
      </c>
      <c r="B38" s="70" t="s">
        <v>704</v>
      </c>
      <c r="C38" s="71" t="s">
        <v>715</v>
      </c>
      <c r="D38" s="74"/>
      <c r="E38" s="72">
        <v>0</v>
      </c>
      <c r="F38" s="73">
        <v>1639.17</v>
      </c>
      <c r="G38" s="72">
        <v>0</v>
      </c>
    </row>
    <row r="39" spans="1:7" ht="36" x14ac:dyDescent="0.25">
      <c r="A39" s="70" t="s">
        <v>718</v>
      </c>
      <c r="B39" s="70" t="s">
        <v>705</v>
      </c>
      <c r="C39" s="71" t="s">
        <v>716</v>
      </c>
      <c r="D39" s="74"/>
      <c r="E39" s="72">
        <v>3424</v>
      </c>
      <c r="F39" s="73">
        <v>3033.44</v>
      </c>
      <c r="G39" s="72">
        <v>88.59345794392523</v>
      </c>
    </row>
    <row r="40" spans="1:7" ht="24" x14ac:dyDescent="0.25">
      <c r="A40" s="70" t="s">
        <v>718</v>
      </c>
      <c r="B40" s="70" t="s">
        <v>713</v>
      </c>
      <c r="C40" s="71" t="s">
        <v>714</v>
      </c>
      <c r="D40" s="74"/>
      <c r="E40" s="72">
        <v>0</v>
      </c>
      <c r="F40" s="73">
        <v>14</v>
      </c>
      <c r="G40" s="72">
        <v>0</v>
      </c>
    </row>
    <row r="41" spans="1:7" x14ac:dyDescent="0.25">
      <c r="A41" s="70" t="s">
        <v>718</v>
      </c>
      <c r="B41" s="70" t="s">
        <v>704</v>
      </c>
      <c r="C41" s="71" t="s">
        <v>715</v>
      </c>
      <c r="D41" s="74"/>
      <c r="E41" s="72">
        <v>458236</v>
      </c>
      <c r="F41" s="73">
        <v>619104.32999999996</v>
      </c>
      <c r="G41" s="72">
        <v>135.1059999650835</v>
      </c>
    </row>
    <row r="42" spans="1:7" ht="24" x14ac:dyDescent="0.25">
      <c r="A42" s="70" t="s">
        <v>718</v>
      </c>
      <c r="B42" s="70" t="s">
        <v>713</v>
      </c>
      <c r="C42" s="71" t="s">
        <v>714</v>
      </c>
      <c r="D42" s="74"/>
      <c r="E42" s="72">
        <v>18316</v>
      </c>
      <c r="F42" s="73">
        <v>785.03</v>
      </c>
      <c r="G42" s="72">
        <v>4.2860340685739242</v>
      </c>
    </row>
    <row r="43" spans="1:7" x14ac:dyDescent="0.25">
      <c r="A43" s="70" t="s">
        <v>718</v>
      </c>
      <c r="B43" s="70" t="s">
        <v>704</v>
      </c>
      <c r="C43" s="71" t="s">
        <v>715</v>
      </c>
      <c r="D43" s="74"/>
      <c r="E43" s="72">
        <v>11387</v>
      </c>
      <c r="F43" s="73">
        <v>25457.56</v>
      </c>
      <c r="G43" s="72">
        <v>223.56687450601564</v>
      </c>
    </row>
    <row r="44" spans="1:7" ht="24" x14ac:dyDescent="0.25">
      <c r="A44" s="70" t="s">
        <v>718</v>
      </c>
      <c r="B44" s="70" t="s">
        <v>713</v>
      </c>
      <c r="C44" s="71" t="s">
        <v>714</v>
      </c>
      <c r="D44" s="74"/>
      <c r="E44" s="72">
        <v>1858</v>
      </c>
      <c r="F44" s="73">
        <v>584</v>
      </c>
      <c r="G44" s="72">
        <v>31.431646932185146</v>
      </c>
    </row>
    <row r="45" spans="1:7" x14ac:dyDescent="0.25">
      <c r="A45" s="70" t="s">
        <v>718</v>
      </c>
      <c r="B45" s="70" t="s">
        <v>704</v>
      </c>
      <c r="C45" s="71" t="s">
        <v>715</v>
      </c>
      <c r="D45" s="74"/>
      <c r="E45" s="72">
        <v>0</v>
      </c>
      <c r="F45" s="73">
        <v>1795.59</v>
      </c>
      <c r="G45" s="72">
        <v>0</v>
      </c>
    </row>
    <row r="46" spans="1:7" x14ac:dyDescent="0.25">
      <c r="A46" s="70" t="s">
        <v>718</v>
      </c>
      <c r="B46" s="70" t="s">
        <v>711</v>
      </c>
      <c r="C46" s="71" t="s">
        <v>712</v>
      </c>
      <c r="D46" s="74"/>
      <c r="E46" s="72">
        <v>2017</v>
      </c>
      <c r="F46" s="73">
        <v>1.1599999999999999</v>
      </c>
      <c r="G46" s="72">
        <v>5.7511155180961823E-2</v>
      </c>
    </row>
    <row r="47" spans="1:7" x14ac:dyDescent="0.25">
      <c r="A47" s="70" t="s">
        <v>718</v>
      </c>
      <c r="B47" s="70" t="s">
        <v>711</v>
      </c>
      <c r="C47" s="71" t="s">
        <v>712</v>
      </c>
      <c r="D47" s="74"/>
      <c r="E47" s="72">
        <v>0</v>
      </c>
      <c r="F47" s="73">
        <v>2.06</v>
      </c>
      <c r="G47" s="72">
        <v>0</v>
      </c>
    </row>
    <row r="48" spans="1:7" x14ac:dyDescent="0.25">
      <c r="A48" s="70" t="s">
        <v>718</v>
      </c>
      <c r="B48" s="70" t="s">
        <v>704</v>
      </c>
      <c r="C48" s="71" t="s">
        <v>715</v>
      </c>
      <c r="D48" s="74"/>
      <c r="E48" s="72">
        <v>0</v>
      </c>
      <c r="F48" s="73">
        <v>5651.57</v>
      </c>
      <c r="G48" s="72">
        <v>0</v>
      </c>
    </row>
    <row r="49" spans="1:7" x14ac:dyDescent="0.25">
      <c r="A49" s="70" t="s">
        <v>718</v>
      </c>
      <c r="B49" s="70" t="s">
        <v>704</v>
      </c>
      <c r="C49" s="71" t="s">
        <v>715</v>
      </c>
      <c r="D49" s="74"/>
      <c r="E49" s="72">
        <v>0</v>
      </c>
      <c r="F49" s="73">
        <v>285.87</v>
      </c>
      <c r="G49" s="72">
        <v>0</v>
      </c>
    </row>
  </sheetData>
  <mergeCells count="3">
    <mergeCell ref="A23:C23"/>
    <mergeCell ref="A8:C8"/>
    <mergeCell ref="A9:C9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"/>
  <sheetViews>
    <sheetView workbookViewId="0">
      <selection sqref="A1:B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1:16" x14ac:dyDescent="0.25">
      <c r="A1" t="s">
        <v>323</v>
      </c>
      <c r="B1" s="51"/>
    </row>
    <row r="2" spans="1:16" x14ac:dyDescent="0.25">
      <c r="A2" t="s">
        <v>324</v>
      </c>
      <c r="B2" s="51"/>
    </row>
    <row r="3" spans="1:16" x14ac:dyDescent="0.25">
      <c r="A3" t="s">
        <v>325</v>
      </c>
      <c r="B3" s="51"/>
    </row>
    <row r="4" spans="1:16" x14ac:dyDescent="0.25">
      <c r="A4" t="s">
        <v>326</v>
      </c>
      <c r="B4" s="51"/>
    </row>
    <row r="8" spans="1:16" ht="15.75" customHeight="1" x14ac:dyDescent="0.25">
      <c r="B8" s="15"/>
      <c r="C8" s="15"/>
      <c r="D8" s="15"/>
      <c r="E8" s="15"/>
      <c r="F8" s="15"/>
      <c r="G8" s="15"/>
      <c r="H8" s="15"/>
    </row>
    <row r="9" spans="1:16" x14ac:dyDescent="0.25">
      <c r="B9" s="15"/>
      <c r="C9" s="15"/>
      <c r="D9" s="15"/>
      <c r="E9" s="15"/>
      <c r="F9" s="15"/>
      <c r="G9" s="15"/>
      <c r="H9" s="15"/>
    </row>
    <row r="10" spans="1:16" ht="18" x14ac:dyDescent="0.25">
      <c r="A10" s="159" t="s">
        <v>720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x14ac:dyDescent="0.25">
      <c r="A11" s="160" t="s">
        <v>328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  <row r="12" spans="1:16" ht="15.75" customHeight="1" x14ac:dyDescent="0.25">
      <c r="A12" s="160" t="s">
        <v>721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ht="15.75" customHeight="1" x14ac:dyDescent="0.25">
      <c r="A13" s="167" t="s">
        <v>722</v>
      </c>
      <c r="B13" s="166"/>
      <c r="C13" s="166"/>
      <c r="D13" s="166"/>
      <c r="E13" s="166"/>
      <c r="F13" s="166"/>
      <c r="G13" s="167" t="s">
        <v>723</v>
      </c>
      <c r="H13" s="166"/>
      <c r="I13" s="167" t="s">
        <v>724</v>
      </c>
      <c r="J13" s="166"/>
      <c r="K13" s="167" t="s">
        <v>725</v>
      </c>
      <c r="L13" s="166"/>
      <c r="M13" s="167" t="s">
        <v>726</v>
      </c>
      <c r="N13" s="166"/>
      <c r="O13" s="167" t="s">
        <v>727</v>
      </c>
      <c r="P13" s="166"/>
    </row>
    <row r="14" spans="1:16" x14ac:dyDescent="0.25">
      <c r="A14" s="167" t="s">
        <v>721</v>
      </c>
      <c r="B14" s="166"/>
      <c r="C14" s="166"/>
      <c r="D14" s="166"/>
      <c r="E14" s="166"/>
      <c r="F14" s="166"/>
      <c r="G14" s="167" t="s">
        <v>701</v>
      </c>
      <c r="H14" s="166"/>
      <c r="I14" s="167" t="s">
        <v>702</v>
      </c>
      <c r="J14" s="166"/>
      <c r="K14" s="167" t="s">
        <v>369</v>
      </c>
      <c r="L14" s="166"/>
      <c r="M14" s="167" t="s">
        <v>596</v>
      </c>
      <c r="N14" s="166"/>
      <c r="O14" s="167" t="s">
        <v>703</v>
      </c>
      <c r="P14" s="166"/>
    </row>
    <row r="15" spans="1:16" x14ac:dyDescent="0.25">
      <c r="A15" s="168" t="s">
        <v>728</v>
      </c>
      <c r="B15" s="166"/>
      <c r="C15" s="166"/>
      <c r="D15" s="166"/>
      <c r="E15" s="166"/>
      <c r="F15" s="166"/>
      <c r="G15" s="169">
        <f>G16</f>
        <v>514413.85</v>
      </c>
      <c r="H15" s="170"/>
      <c r="I15" s="169">
        <f>I16</f>
        <v>512794.58</v>
      </c>
      <c r="J15" s="170"/>
      <c r="K15" s="169">
        <f>K16</f>
        <v>871861.33</v>
      </c>
      <c r="L15" s="170"/>
      <c r="M15" s="171"/>
      <c r="N15" s="170"/>
      <c r="O15" s="171"/>
      <c r="P15" s="170"/>
    </row>
    <row r="16" spans="1:16" x14ac:dyDescent="0.25">
      <c r="A16" s="176" t="s">
        <v>729</v>
      </c>
      <c r="B16" s="166"/>
      <c r="C16" s="166"/>
      <c r="D16" s="166"/>
      <c r="E16" s="166"/>
      <c r="F16" s="166"/>
      <c r="G16" s="177">
        <v>514413.85</v>
      </c>
      <c r="H16" s="170"/>
      <c r="I16" s="177">
        <f>I18+I17</f>
        <v>512794.58</v>
      </c>
      <c r="J16" s="170"/>
      <c r="K16" s="177">
        <f>K17+K18</f>
        <v>871861.33</v>
      </c>
      <c r="L16" s="170"/>
      <c r="M16" s="172"/>
      <c r="N16" s="170"/>
      <c r="O16" s="172"/>
      <c r="P16" s="170"/>
    </row>
    <row r="17" spans="1:16" x14ac:dyDescent="0.25">
      <c r="A17" s="173" t="s">
        <v>730</v>
      </c>
      <c r="B17" s="166"/>
      <c r="C17" s="166"/>
      <c r="D17" s="166"/>
      <c r="E17" s="166"/>
      <c r="F17" s="166"/>
      <c r="G17" s="174">
        <v>514413.85</v>
      </c>
      <c r="H17" s="170"/>
      <c r="I17" s="174">
        <f>512794.58-I18</f>
        <v>510777.19</v>
      </c>
      <c r="J17" s="170"/>
      <c r="K17" s="174">
        <f>871861.33-K18</f>
        <v>846750.19</v>
      </c>
      <c r="L17" s="170"/>
      <c r="M17" s="175"/>
      <c r="N17" s="170"/>
      <c r="O17" s="175"/>
      <c r="P17" s="170"/>
    </row>
    <row r="18" spans="1:16" x14ac:dyDescent="0.25">
      <c r="A18" s="173" t="s">
        <v>731</v>
      </c>
      <c r="B18" s="166"/>
      <c r="C18" s="166"/>
      <c r="D18" s="166"/>
      <c r="E18" s="166"/>
      <c r="F18" s="166"/>
      <c r="G18" s="174" t="s">
        <v>721</v>
      </c>
      <c r="H18" s="170"/>
      <c r="I18" s="174">
        <v>2017.39</v>
      </c>
      <c r="J18" s="170"/>
      <c r="K18" s="174">
        <v>25111.14</v>
      </c>
      <c r="L18" s="170"/>
      <c r="M18" s="175"/>
      <c r="N18" s="170"/>
      <c r="O18" s="175"/>
      <c r="P18" s="170"/>
    </row>
  </sheetData>
  <mergeCells count="39">
    <mergeCell ref="O18:P18"/>
    <mergeCell ref="A18:F18"/>
    <mergeCell ref="G18:H18"/>
    <mergeCell ref="I18:J18"/>
    <mergeCell ref="K18:L18"/>
    <mergeCell ref="M18:N18"/>
    <mergeCell ref="O16:P16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4:P14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A10:P10"/>
    <mergeCell ref="A11:P11"/>
    <mergeCell ref="A12:P12"/>
    <mergeCell ref="A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1"/>
  <sheetViews>
    <sheetView workbookViewId="0">
      <selection activeCell="O38" sqref="O38"/>
    </sheetView>
  </sheetViews>
  <sheetFormatPr defaultRowHeight="15" x14ac:dyDescent="0.25"/>
  <cols>
    <col min="2" max="2" width="7.42578125" bestFit="1" customWidth="1"/>
  </cols>
  <sheetData>
    <row r="1" spans="1:22" ht="18" customHeight="1" x14ac:dyDescent="0.25">
      <c r="A1" t="s">
        <v>323</v>
      </c>
      <c r="B1" s="51"/>
    </row>
    <row r="2" spans="1:22" ht="15.75" customHeight="1" x14ac:dyDescent="0.25">
      <c r="A2" t="s">
        <v>324</v>
      </c>
      <c r="B2" s="51"/>
    </row>
    <row r="3" spans="1:22" x14ac:dyDescent="0.25">
      <c r="A3" t="s">
        <v>325</v>
      </c>
      <c r="B3" s="51"/>
    </row>
    <row r="4" spans="1:22" ht="18" customHeight="1" x14ac:dyDescent="0.25">
      <c r="A4" t="s">
        <v>326</v>
      </c>
      <c r="B4" s="51"/>
    </row>
    <row r="5" spans="1:22" ht="15.75" customHeight="1" x14ac:dyDescent="0.25"/>
    <row r="10" spans="1:22" ht="18" x14ac:dyDescent="0.25">
      <c r="A10" s="159" t="s">
        <v>732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</row>
    <row r="11" spans="1:22" x14ac:dyDescent="0.25">
      <c r="A11" s="160" t="s">
        <v>328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</row>
    <row r="12" spans="1:22" x14ac:dyDescent="0.25">
      <c r="A12" s="160" t="s">
        <v>721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</row>
    <row r="13" spans="1:22" x14ac:dyDescent="0.25">
      <c r="A13" s="164" t="s">
        <v>733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4" t="s">
        <v>734</v>
      </c>
      <c r="N13" s="166"/>
      <c r="O13" s="164" t="s">
        <v>724</v>
      </c>
      <c r="P13" s="166"/>
      <c r="Q13" s="164" t="s">
        <v>725</v>
      </c>
      <c r="R13" s="166"/>
      <c r="S13" s="164" t="s">
        <v>726</v>
      </c>
      <c r="T13" s="166"/>
      <c r="U13" s="164" t="s">
        <v>727</v>
      </c>
      <c r="V13" s="166"/>
    </row>
    <row r="14" spans="1:22" x14ac:dyDescent="0.25">
      <c r="A14" s="178" t="s">
        <v>735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78" t="s">
        <v>701</v>
      </c>
      <c r="N14" s="166"/>
      <c r="O14" s="178" t="s">
        <v>702</v>
      </c>
      <c r="P14" s="166"/>
      <c r="Q14" s="178" t="s">
        <v>369</v>
      </c>
      <c r="R14" s="166"/>
      <c r="S14" s="178" t="s">
        <v>596</v>
      </c>
      <c r="T14" s="166"/>
      <c r="U14" s="178" t="s">
        <v>703</v>
      </c>
      <c r="V14" s="166"/>
    </row>
    <row r="15" spans="1:22" x14ac:dyDescent="0.25">
      <c r="A15" s="179" t="s">
        <v>736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80">
        <f>M17</f>
        <v>3841.48</v>
      </c>
      <c r="N15" s="166"/>
      <c r="O15" s="180">
        <v>8565</v>
      </c>
      <c r="P15" s="166"/>
      <c r="Q15" s="180">
        <f>Q17</f>
        <v>4320.43</v>
      </c>
      <c r="R15" s="166"/>
      <c r="S15" s="181">
        <v>74.41</v>
      </c>
      <c r="T15" s="166"/>
      <c r="U15" s="181">
        <v>99.8</v>
      </c>
      <c r="V15" s="166"/>
    </row>
    <row r="16" spans="1:22" x14ac:dyDescent="0.2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</row>
    <row r="17" spans="1:22" x14ac:dyDescent="0.25">
      <c r="A17" s="182" t="s">
        <v>737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83">
        <f>M18</f>
        <v>3841.48</v>
      </c>
      <c r="N17" s="166"/>
      <c r="O17" s="183">
        <v>0</v>
      </c>
      <c r="P17" s="166"/>
      <c r="Q17" s="183">
        <f>Q18</f>
        <v>4320.43</v>
      </c>
      <c r="R17" s="166"/>
      <c r="S17" s="184"/>
      <c r="T17" s="166"/>
      <c r="U17" s="184"/>
      <c r="V17" s="166"/>
    </row>
    <row r="18" spans="1:22" x14ac:dyDescent="0.25">
      <c r="A18" s="182" t="s">
        <v>738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83">
        <f>M19</f>
        <v>3841.48</v>
      </c>
      <c r="N18" s="166"/>
      <c r="O18" s="183">
        <v>0</v>
      </c>
      <c r="P18" s="166"/>
      <c r="Q18" s="183">
        <f>Q19</f>
        <v>4320.43</v>
      </c>
      <c r="R18" s="166"/>
      <c r="S18" s="184"/>
      <c r="T18" s="166"/>
      <c r="U18" s="184"/>
      <c r="V18" s="166"/>
    </row>
    <row r="19" spans="1:22" x14ac:dyDescent="0.25">
      <c r="A19" s="166" t="s">
        <v>739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85">
        <f>M20</f>
        <v>3841.48</v>
      </c>
      <c r="N19" s="166"/>
      <c r="O19" s="185" t="s">
        <v>721</v>
      </c>
      <c r="P19" s="166"/>
      <c r="Q19" s="185">
        <f>Q20</f>
        <v>4320.43</v>
      </c>
      <c r="R19" s="166"/>
      <c r="S19" s="186"/>
      <c r="T19" s="166"/>
      <c r="U19" s="186"/>
      <c r="V19" s="166"/>
    </row>
    <row r="20" spans="1:22" x14ac:dyDescent="0.25">
      <c r="A20" s="166" t="s">
        <v>740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85">
        <v>3841.48</v>
      </c>
      <c r="N20" s="166"/>
      <c r="O20" s="185" t="s">
        <v>721</v>
      </c>
      <c r="P20" s="166"/>
      <c r="Q20" s="185">
        <f>Q21</f>
        <v>4320.43</v>
      </c>
      <c r="R20" s="166"/>
      <c r="S20" s="186"/>
      <c r="T20" s="166"/>
      <c r="U20" s="186"/>
      <c r="V20" s="166"/>
    </row>
    <row r="21" spans="1:22" x14ac:dyDescent="0.25">
      <c r="A21" s="179" t="s">
        <v>741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80">
        <f>M15</f>
        <v>3841.48</v>
      </c>
      <c r="N21" s="180"/>
      <c r="O21" s="180">
        <v>0</v>
      </c>
      <c r="P21" s="180"/>
      <c r="Q21" s="180">
        <v>4320.43</v>
      </c>
      <c r="R21" s="180"/>
      <c r="S21" s="181"/>
      <c r="T21" s="181"/>
      <c r="U21" s="181"/>
      <c r="V21" s="181"/>
    </row>
  </sheetData>
  <mergeCells count="57">
    <mergeCell ref="A21:L21"/>
    <mergeCell ref="U21:V21"/>
    <mergeCell ref="S21:T21"/>
    <mergeCell ref="Q21:R21"/>
    <mergeCell ref="O21:P21"/>
    <mergeCell ref="M21:N21"/>
    <mergeCell ref="U20:V20"/>
    <mergeCell ref="A20:L20"/>
    <mergeCell ref="M20:N20"/>
    <mergeCell ref="O20:P20"/>
    <mergeCell ref="Q20:R20"/>
    <mergeCell ref="S20:T20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A10:V10"/>
    <mergeCell ref="A11:V11"/>
    <mergeCell ref="A12:V12"/>
    <mergeCell ref="A13:L13"/>
    <mergeCell ref="M13:N13"/>
    <mergeCell ref="O13:P13"/>
    <mergeCell ref="Q13:R13"/>
    <mergeCell ref="S13:T13"/>
    <mergeCell ref="U13:V13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21"/>
  <sheetViews>
    <sheetView tabSelected="1" workbookViewId="0">
      <selection activeCell="H13" sqref="H13"/>
    </sheetView>
  </sheetViews>
  <sheetFormatPr defaultRowHeight="15" x14ac:dyDescent="0.25"/>
  <cols>
    <col min="1" max="1" width="16.42578125" customWidth="1"/>
    <col min="2" max="2" width="15.85546875" customWidth="1"/>
    <col min="3" max="3" width="72.85546875" customWidth="1"/>
    <col min="4" max="4" width="25.42578125" customWidth="1"/>
    <col min="5" max="5" width="22.7109375" customWidth="1"/>
    <col min="6" max="8" width="24.28515625" customWidth="1"/>
    <col min="9" max="9" width="15.7109375" customWidth="1"/>
    <col min="10" max="10" width="24.28515625" customWidth="1"/>
  </cols>
  <sheetData>
    <row r="1" spans="1:16" s="34" customFormat="1" x14ac:dyDescent="0.25">
      <c r="A1" s="34" t="s">
        <v>323</v>
      </c>
      <c r="B1" s="51"/>
    </row>
    <row r="2" spans="1:16" s="34" customFormat="1" x14ac:dyDescent="0.25">
      <c r="A2" s="34" t="s">
        <v>324</v>
      </c>
      <c r="B2" s="51"/>
    </row>
    <row r="3" spans="1:16" s="34" customFormat="1" x14ac:dyDescent="0.25">
      <c r="A3" s="34" t="s">
        <v>325</v>
      </c>
      <c r="B3" s="51"/>
    </row>
    <row r="4" spans="1:16" s="34" customFormat="1" x14ac:dyDescent="0.25">
      <c r="A4" s="34" t="s">
        <v>326</v>
      </c>
      <c r="B4" s="51"/>
    </row>
    <row r="5" spans="1:16" s="34" customFormat="1" x14ac:dyDescent="0.25"/>
    <row r="6" spans="1:16" s="34" customFormat="1" ht="18" x14ac:dyDescent="0.25">
      <c r="A6" s="187" t="s">
        <v>935</v>
      </c>
      <c r="B6" s="187"/>
      <c r="C6" s="187"/>
      <c r="D6" s="187"/>
      <c r="E6" s="187"/>
      <c r="F6" s="187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6" s="34" customFormat="1" x14ac:dyDescent="0.25">
      <c r="A7" s="160" t="s">
        <v>328</v>
      </c>
      <c r="B7" s="160"/>
      <c r="C7" s="160"/>
      <c r="D7" s="160"/>
      <c r="E7" s="160"/>
      <c r="F7" s="160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s="34" customFormat="1" x14ac:dyDescent="0.25"/>
    <row r="9" spans="1:16" s="34" customFormat="1" x14ac:dyDescent="0.25">
      <c r="A9"/>
      <c r="B9" s="25"/>
      <c r="C9" s="25"/>
      <c r="D9" s="25"/>
      <c r="E9" s="25"/>
      <c r="F9" s="25"/>
      <c r="G9" s="25"/>
      <c r="H9" s="25"/>
      <c r="I9" s="25"/>
      <c r="J9"/>
    </row>
    <row r="10" spans="1:16" s="34" customFormat="1" x14ac:dyDescent="0.25">
      <c r="A10" s="77" t="s">
        <v>742</v>
      </c>
      <c r="B10" s="77" t="s">
        <v>743</v>
      </c>
      <c r="C10" s="77" t="s">
        <v>744</v>
      </c>
      <c r="D10" s="78" t="s">
        <v>745</v>
      </c>
      <c r="E10" s="77" t="s">
        <v>746</v>
      </c>
      <c r="F10" s="78" t="s">
        <v>6</v>
      </c>
      <c r="G10" s="25"/>
      <c r="H10" s="25"/>
      <c r="I10" s="25"/>
      <c r="J10"/>
    </row>
    <row r="11" spans="1:16" x14ac:dyDescent="0.25">
      <c r="A11" s="79" t="s">
        <v>721</v>
      </c>
      <c r="B11" s="79" t="s">
        <v>721</v>
      </c>
      <c r="C11" s="80" t="s">
        <v>747</v>
      </c>
      <c r="D11" s="81">
        <v>643177.38</v>
      </c>
      <c r="E11" s="118">
        <v>872285.64</v>
      </c>
      <c r="F11" s="81">
        <v>135.62131802582982</v>
      </c>
      <c r="G11" s="25"/>
      <c r="H11" s="25"/>
      <c r="I11" s="25"/>
    </row>
    <row r="12" spans="1:16" ht="18" customHeight="1" x14ac:dyDescent="0.25">
      <c r="A12" s="82" t="s">
        <v>748</v>
      </c>
      <c r="B12" s="82" t="s">
        <v>749</v>
      </c>
      <c r="C12" s="83" t="s">
        <v>750</v>
      </c>
      <c r="D12" s="84">
        <v>0</v>
      </c>
      <c r="E12" s="119">
        <v>1294.3</v>
      </c>
      <c r="F12" s="84">
        <v>0</v>
      </c>
    </row>
    <row r="13" spans="1:16" x14ac:dyDescent="0.25">
      <c r="A13" s="85" t="s">
        <v>751</v>
      </c>
      <c r="B13" s="85" t="s">
        <v>752</v>
      </c>
      <c r="C13" s="86" t="s">
        <v>753</v>
      </c>
      <c r="D13" s="87">
        <v>0</v>
      </c>
      <c r="E13" s="120">
        <v>1294.3</v>
      </c>
      <c r="F13" s="87">
        <v>0</v>
      </c>
    </row>
    <row r="14" spans="1:16" x14ac:dyDescent="0.25">
      <c r="A14" s="88" t="s">
        <v>754</v>
      </c>
      <c r="B14" s="88" t="s">
        <v>755</v>
      </c>
      <c r="C14" s="89" t="s">
        <v>753</v>
      </c>
      <c r="D14" s="90">
        <v>0</v>
      </c>
      <c r="E14" s="121">
        <v>1294.3</v>
      </c>
      <c r="F14" s="90">
        <v>0</v>
      </c>
    </row>
    <row r="15" spans="1:16" x14ac:dyDescent="0.25">
      <c r="A15" s="91" t="s">
        <v>756</v>
      </c>
      <c r="B15" s="91" t="s">
        <v>757</v>
      </c>
      <c r="C15" s="92" t="s">
        <v>758</v>
      </c>
      <c r="D15" s="93">
        <v>0</v>
      </c>
      <c r="E15" s="122">
        <v>1294.3</v>
      </c>
      <c r="F15" s="93">
        <v>0</v>
      </c>
    </row>
    <row r="16" spans="1:16" x14ac:dyDescent="0.25">
      <c r="A16" s="94" t="s">
        <v>759</v>
      </c>
      <c r="B16" s="94" t="s">
        <v>760</v>
      </c>
      <c r="C16" s="95" t="s">
        <v>761</v>
      </c>
      <c r="D16" s="96">
        <v>0</v>
      </c>
      <c r="E16" s="123">
        <v>1294.3</v>
      </c>
      <c r="F16" s="96">
        <v>0</v>
      </c>
    </row>
    <row r="17" spans="1:10" s="24" customFormat="1" x14ac:dyDescent="0.25">
      <c r="A17" s="97" t="s">
        <v>762</v>
      </c>
      <c r="B17" s="97" t="s">
        <v>763</v>
      </c>
      <c r="C17" s="98" t="s">
        <v>764</v>
      </c>
      <c r="D17" s="99">
        <v>0</v>
      </c>
      <c r="E17" s="124">
        <v>1294.3</v>
      </c>
      <c r="F17" s="99">
        <v>0</v>
      </c>
      <c r="G17"/>
      <c r="H17"/>
      <c r="I17"/>
      <c r="J17"/>
    </row>
    <row r="18" spans="1:10" x14ac:dyDescent="0.25">
      <c r="A18" s="100" t="s">
        <v>718</v>
      </c>
      <c r="B18" s="100" t="s">
        <v>765</v>
      </c>
      <c r="C18" s="101" t="s">
        <v>766</v>
      </c>
      <c r="D18" s="102">
        <v>0</v>
      </c>
      <c r="E18" s="125">
        <v>1294.3</v>
      </c>
      <c r="F18" s="102">
        <v>0</v>
      </c>
    </row>
    <row r="19" spans="1:10" x14ac:dyDescent="0.25">
      <c r="A19" s="103" t="s">
        <v>718</v>
      </c>
      <c r="B19" s="103" t="s">
        <v>708</v>
      </c>
      <c r="C19" s="104" t="s">
        <v>717</v>
      </c>
      <c r="D19" s="105">
        <v>0</v>
      </c>
      <c r="E19" s="126">
        <v>1294.3</v>
      </c>
      <c r="F19" s="105">
        <v>0</v>
      </c>
    </row>
    <row r="20" spans="1:10" x14ac:dyDescent="0.25">
      <c r="A20" s="106" t="s">
        <v>721</v>
      </c>
      <c r="B20" s="106" t="s">
        <v>369</v>
      </c>
      <c r="C20" s="107" t="s">
        <v>767</v>
      </c>
      <c r="D20" s="108">
        <v>0</v>
      </c>
      <c r="E20" s="127">
        <v>1294.3</v>
      </c>
      <c r="F20" s="108">
        <v>0</v>
      </c>
    </row>
    <row r="21" spans="1:10" x14ac:dyDescent="0.25">
      <c r="A21" s="109" t="s">
        <v>721</v>
      </c>
      <c r="B21" s="109" t="s">
        <v>564</v>
      </c>
      <c r="C21" s="110" t="s">
        <v>768</v>
      </c>
      <c r="D21" s="111">
        <v>0</v>
      </c>
      <c r="E21" s="128">
        <v>1294.3</v>
      </c>
      <c r="F21" s="111">
        <v>0</v>
      </c>
    </row>
    <row r="22" spans="1:10" x14ac:dyDescent="0.25">
      <c r="A22" s="109" t="s">
        <v>721</v>
      </c>
      <c r="B22" s="109" t="s">
        <v>578</v>
      </c>
      <c r="C22" s="110" t="s">
        <v>769</v>
      </c>
      <c r="D22" s="111">
        <v>0</v>
      </c>
      <c r="E22" s="128">
        <v>1294.3</v>
      </c>
      <c r="F22" s="111">
        <v>0</v>
      </c>
    </row>
    <row r="23" spans="1:10" x14ac:dyDescent="0.25">
      <c r="A23" s="112" t="s">
        <v>770</v>
      </c>
      <c r="B23" s="112" t="s">
        <v>582</v>
      </c>
      <c r="C23" s="113" t="s">
        <v>581</v>
      </c>
      <c r="D23" s="114">
        <v>0</v>
      </c>
      <c r="E23" s="129">
        <v>1294.3</v>
      </c>
      <c r="F23" s="114">
        <v>0</v>
      </c>
    </row>
    <row r="24" spans="1:10" x14ac:dyDescent="0.25">
      <c r="A24" s="82" t="s">
        <v>748</v>
      </c>
      <c r="B24" s="82" t="s">
        <v>771</v>
      </c>
      <c r="C24" s="83" t="s">
        <v>772</v>
      </c>
      <c r="D24" s="84">
        <v>643177.38</v>
      </c>
      <c r="E24" s="119">
        <v>870991.34</v>
      </c>
      <c r="F24" s="84">
        <v>135.4200827149736</v>
      </c>
    </row>
    <row r="25" spans="1:10" x14ac:dyDescent="0.25">
      <c r="A25" s="85" t="s">
        <v>751</v>
      </c>
      <c r="B25" s="85" t="s">
        <v>773</v>
      </c>
      <c r="C25" s="86" t="s">
        <v>774</v>
      </c>
      <c r="D25" s="87">
        <v>141764.5</v>
      </c>
      <c r="E25" s="120">
        <v>140501.16</v>
      </c>
      <c r="F25" s="87">
        <v>99.108846008697526</v>
      </c>
    </row>
    <row r="26" spans="1:10" x14ac:dyDescent="0.25">
      <c r="A26" s="88" t="s">
        <v>754</v>
      </c>
      <c r="B26" s="88" t="s">
        <v>775</v>
      </c>
      <c r="C26" s="89" t="s">
        <v>776</v>
      </c>
      <c r="D26" s="90">
        <v>4281</v>
      </c>
      <c r="E26" s="121">
        <v>4281</v>
      </c>
      <c r="F26" s="90">
        <v>100</v>
      </c>
    </row>
    <row r="27" spans="1:10" ht="24" x14ac:dyDescent="0.25">
      <c r="A27" s="91" t="s">
        <v>756</v>
      </c>
      <c r="B27" s="91" t="s">
        <v>757</v>
      </c>
      <c r="C27" s="92" t="s">
        <v>777</v>
      </c>
      <c r="D27" s="93">
        <v>4281</v>
      </c>
      <c r="E27" s="122">
        <v>4281</v>
      </c>
      <c r="F27" s="93">
        <v>100</v>
      </c>
    </row>
    <row r="28" spans="1:10" x14ac:dyDescent="0.25">
      <c r="A28" s="94" t="s">
        <v>778</v>
      </c>
      <c r="B28" s="94" t="s">
        <v>779</v>
      </c>
      <c r="C28" s="95" t="s">
        <v>780</v>
      </c>
      <c r="D28" s="96">
        <v>4281</v>
      </c>
      <c r="E28" s="123">
        <v>4281</v>
      </c>
      <c r="F28" s="96">
        <v>100</v>
      </c>
    </row>
    <row r="29" spans="1:10" x14ac:dyDescent="0.25">
      <c r="A29" s="97" t="s">
        <v>762</v>
      </c>
      <c r="B29" s="97" t="s">
        <v>763</v>
      </c>
      <c r="C29" s="98" t="s">
        <v>764</v>
      </c>
      <c r="D29" s="99">
        <v>4281</v>
      </c>
      <c r="E29" s="124">
        <v>4281</v>
      </c>
      <c r="F29" s="99">
        <v>100</v>
      </c>
    </row>
    <row r="30" spans="1:10" x14ac:dyDescent="0.25">
      <c r="A30" s="100" t="s">
        <v>718</v>
      </c>
      <c r="B30" s="100" t="s">
        <v>781</v>
      </c>
      <c r="C30" s="101" t="s">
        <v>709</v>
      </c>
      <c r="D30" s="102">
        <v>4281</v>
      </c>
      <c r="E30" s="125">
        <v>4281</v>
      </c>
      <c r="F30" s="102">
        <v>100</v>
      </c>
    </row>
    <row r="31" spans="1:10" x14ac:dyDescent="0.25">
      <c r="A31" s="103" t="s">
        <v>718</v>
      </c>
      <c r="B31" s="103" t="s">
        <v>707</v>
      </c>
      <c r="C31" s="104" t="s">
        <v>709</v>
      </c>
      <c r="D31" s="105">
        <v>4281</v>
      </c>
      <c r="E31" s="126">
        <v>4281</v>
      </c>
      <c r="F31" s="105">
        <v>100</v>
      </c>
    </row>
    <row r="32" spans="1:10" x14ac:dyDescent="0.25">
      <c r="A32" s="106" t="s">
        <v>721</v>
      </c>
      <c r="B32" s="106" t="s">
        <v>369</v>
      </c>
      <c r="C32" s="107" t="s">
        <v>767</v>
      </c>
      <c r="D32" s="108">
        <v>4281</v>
      </c>
      <c r="E32" s="127">
        <v>4281</v>
      </c>
      <c r="F32" s="108">
        <v>100</v>
      </c>
    </row>
    <row r="33" spans="1:6" x14ac:dyDescent="0.25">
      <c r="A33" s="109" t="s">
        <v>721</v>
      </c>
      <c r="B33" s="109" t="s">
        <v>391</v>
      </c>
      <c r="C33" s="110" t="s">
        <v>782</v>
      </c>
      <c r="D33" s="111">
        <v>4281</v>
      </c>
      <c r="E33" s="128">
        <v>4281</v>
      </c>
      <c r="F33" s="111">
        <v>100</v>
      </c>
    </row>
    <row r="34" spans="1:6" x14ac:dyDescent="0.25">
      <c r="A34" s="109" t="s">
        <v>721</v>
      </c>
      <c r="B34" s="109" t="s">
        <v>402</v>
      </c>
      <c r="C34" s="110" t="s">
        <v>783</v>
      </c>
      <c r="D34" s="111">
        <v>4281</v>
      </c>
      <c r="E34" s="128">
        <v>4281</v>
      </c>
      <c r="F34" s="111">
        <v>100</v>
      </c>
    </row>
    <row r="35" spans="1:6" x14ac:dyDescent="0.25">
      <c r="A35" s="112" t="s">
        <v>784</v>
      </c>
      <c r="B35" s="112" t="s">
        <v>408</v>
      </c>
      <c r="C35" s="113" t="s">
        <v>407</v>
      </c>
      <c r="D35" s="114">
        <v>0</v>
      </c>
      <c r="E35" s="129">
        <v>0</v>
      </c>
      <c r="F35" s="114">
        <v>0</v>
      </c>
    </row>
    <row r="36" spans="1:6" x14ac:dyDescent="0.25">
      <c r="A36" s="112" t="s">
        <v>785</v>
      </c>
      <c r="B36" s="112" t="s">
        <v>408</v>
      </c>
      <c r="C36" s="113" t="s">
        <v>407</v>
      </c>
      <c r="D36" s="114">
        <v>4281</v>
      </c>
      <c r="E36" s="129">
        <v>4281</v>
      </c>
      <c r="F36" s="114">
        <v>100</v>
      </c>
    </row>
    <row r="37" spans="1:6" x14ac:dyDescent="0.25">
      <c r="A37" s="88" t="s">
        <v>754</v>
      </c>
      <c r="B37" s="88" t="s">
        <v>786</v>
      </c>
      <c r="C37" s="89" t="s">
        <v>787</v>
      </c>
      <c r="D37" s="90">
        <v>81956.5</v>
      </c>
      <c r="E37" s="121">
        <v>80693.16</v>
      </c>
      <c r="F37" s="90">
        <v>98.458523729051393</v>
      </c>
    </row>
    <row r="38" spans="1:6" x14ac:dyDescent="0.25">
      <c r="A38" s="91" t="s">
        <v>756</v>
      </c>
      <c r="B38" s="91" t="s">
        <v>757</v>
      </c>
      <c r="C38" s="92" t="s">
        <v>788</v>
      </c>
      <c r="D38" s="93">
        <v>81956.5</v>
      </c>
      <c r="E38" s="122">
        <v>80693.16</v>
      </c>
      <c r="F38" s="93">
        <v>98.458523729051393</v>
      </c>
    </row>
    <row r="39" spans="1:6" x14ac:dyDescent="0.25">
      <c r="A39" s="94" t="s">
        <v>789</v>
      </c>
      <c r="B39" s="94" t="s">
        <v>790</v>
      </c>
      <c r="C39" s="95" t="s">
        <v>791</v>
      </c>
      <c r="D39" s="96">
        <v>81956.5</v>
      </c>
      <c r="E39" s="123">
        <v>80693.16</v>
      </c>
      <c r="F39" s="96">
        <v>98.458523729051393</v>
      </c>
    </row>
    <row r="40" spans="1:6" x14ac:dyDescent="0.25">
      <c r="A40" s="97" t="s">
        <v>762</v>
      </c>
      <c r="B40" s="97" t="s">
        <v>763</v>
      </c>
      <c r="C40" s="98" t="s">
        <v>764</v>
      </c>
      <c r="D40" s="99">
        <v>81956.5</v>
      </c>
      <c r="E40" s="124">
        <v>80693.16</v>
      </c>
      <c r="F40" s="99">
        <v>98.458523729051393</v>
      </c>
    </row>
    <row r="41" spans="1:6" x14ac:dyDescent="0.25">
      <c r="A41" s="100" t="s">
        <v>718</v>
      </c>
      <c r="B41" s="100" t="s">
        <v>781</v>
      </c>
      <c r="C41" s="101" t="s">
        <v>709</v>
      </c>
      <c r="D41" s="102">
        <v>81956.5</v>
      </c>
      <c r="E41" s="125">
        <v>80693.16</v>
      </c>
      <c r="F41" s="102">
        <v>98.458523729051393</v>
      </c>
    </row>
    <row r="42" spans="1:6" x14ac:dyDescent="0.25">
      <c r="A42" s="103" t="s">
        <v>718</v>
      </c>
      <c r="B42" s="103" t="s">
        <v>707</v>
      </c>
      <c r="C42" s="104" t="s">
        <v>709</v>
      </c>
      <c r="D42" s="105">
        <v>81956.5</v>
      </c>
      <c r="E42" s="126">
        <v>80693.16</v>
      </c>
      <c r="F42" s="105">
        <v>98.458523729051393</v>
      </c>
    </row>
    <row r="43" spans="1:6" x14ac:dyDescent="0.25">
      <c r="A43" s="106" t="s">
        <v>721</v>
      </c>
      <c r="B43" s="106" t="s">
        <v>596</v>
      </c>
      <c r="C43" s="107" t="s">
        <v>792</v>
      </c>
      <c r="D43" s="108">
        <v>81956.5</v>
      </c>
      <c r="E43" s="127">
        <v>80693.16</v>
      </c>
      <c r="F43" s="108">
        <v>98.458523729051393</v>
      </c>
    </row>
    <row r="44" spans="1:6" x14ac:dyDescent="0.25">
      <c r="A44" s="109" t="s">
        <v>721</v>
      </c>
      <c r="B44" s="109" t="s">
        <v>688</v>
      </c>
      <c r="C44" s="110" t="s">
        <v>793</v>
      </c>
      <c r="D44" s="111">
        <v>81956.5</v>
      </c>
      <c r="E44" s="128">
        <v>80693.16</v>
      </c>
      <c r="F44" s="111">
        <v>98.458523729051393</v>
      </c>
    </row>
    <row r="45" spans="1:6" x14ac:dyDescent="0.25">
      <c r="A45" s="109" t="s">
        <v>721</v>
      </c>
      <c r="B45" s="109" t="s">
        <v>690</v>
      </c>
      <c r="C45" s="110" t="s">
        <v>689</v>
      </c>
      <c r="D45" s="111">
        <v>81956.5</v>
      </c>
      <c r="E45" s="128">
        <v>80693.16</v>
      </c>
      <c r="F45" s="111">
        <v>98.458523729051393</v>
      </c>
    </row>
    <row r="46" spans="1:6" x14ac:dyDescent="0.25">
      <c r="A46" s="112" t="s">
        <v>794</v>
      </c>
      <c r="B46" s="112" t="s">
        <v>795</v>
      </c>
      <c r="C46" s="113" t="s">
        <v>689</v>
      </c>
      <c r="D46" s="114">
        <v>81956.5</v>
      </c>
      <c r="E46" s="129">
        <v>80693.16</v>
      </c>
      <c r="F46" s="114">
        <v>98.458523729051393</v>
      </c>
    </row>
    <row r="47" spans="1:6" ht="24" x14ac:dyDescent="0.25">
      <c r="A47" s="115" t="s">
        <v>796</v>
      </c>
      <c r="B47" s="115" t="s">
        <v>797</v>
      </c>
      <c r="C47" s="116" t="s">
        <v>798</v>
      </c>
      <c r="D47" s="117">
        <v>55527</v>
      </c>
      <c r="E47" s="130">
        <v>55527</v>
      </c>
      <c r="F47" s="117">
        <v>100</v>
      </c>
    </row>
    <row r="48" spans="1:6" x14ac:dyDescent="0.25">
      <c r="A48" s="88" t="s">
        <v>754</v>
      </c>
      <c r="B48" s="88" t="s">
        <v>775</v>
      </c>
      <c r="C48" s="89" t="s">
        <v>776</v>
      </c>
      <c r="D48" s="90">
        <v>55527</v>
      </c>
      <c r="E48" s="121">
        <v>55527</v>
      </c>
      <c r="F48" s="90">
        <v>100</v>
      </c>
    </row>
    <row r="49" spans="1:6" ht="24" x14ac:dyDescent="0.25">
      <c r="A49" s="91" t="s">
        <v>756</v>
      </c>
      <c r="B49" s="91" t="s">
        <v>757</v>
      </c>
      <c r="C49" s="92" t="s">
        <v>777</v>
      </c>
      <c r="D49" s="93">
        <v>55527</v>
      </c>
      <c r="E49" s="122">
        <v>55527</v>
      </c>
      <c r="F49" s="93">
        <v>100</v>
      </c>
    </row>
    <row r="50" spans="1:6" x14ac:dyDescent="0.25">
      <c r="A50" s="94" t="s">
        <v>778</v>
      </c>
      <c r="B50" s="94" t="s">
        <v>799</v>
      </c>
      <c r="C50" s="95" t="s">
        <v>800</v>
      </c>
      <c r="D50" s="96">
        <v>50378</v>
      </c>
      <c r="E50" s="123">
        <v>50378</v>
      </c>
      <c r="F50" s="96">
        <v>100</v>
      </c>
    </row>
    <row r="51" spans="1:6" x14ac:dyDescent="0.25">
      <c r="A51" s="97" t="s">
        <v>762</v>
      </c>
      <c r="B51" s="97" t="s">
        <v>763</v>
      </c>
      <c r="C51" s="98" t="s">
        <v>764</v>
      </c>
      <c r="D51" s="99">
        <v>50378</v>
      </c>
      <c r="E51" s="124">
        <v>50378</v>
      </c>
      <c r="F51" s="99">
        <v>100</v>
      </c>
    </row>
    <row r="52" spans="1:6" x14ac:dyDescent="0.25">
      <c r="A52" s="100" t="s">
        <v>718</v>
      </c>
      <c r="B52" s="100" t="s">
        <v>801</v>
      </c>
      <c r="C52" s="101" t="s">
        <v>802</v>
      </c>
      <c r="D52" s="102">
        <v>50378</v>
      </c>
      <c r="E52" s="125">
        <v>50378</v>
      </c>
      <c r="F52" s="102">
        <v>100</v>
      </c>
    </row>
    <row r="53" spans="1:6" x14ac:dyDescent="0.25">
      <c r="A53" s="103" t="s">
        <v>718</v>
      </c>
      <c r="B53" s="103" t="s">
        <v>706</v>
      </c>
      <c r="C53" s="104" t="s">
        <v>710</v>
      </c>
      <c r="D53" s="105">
        <v>50378</v>
      </c>
      <c r="E53" s="126">
        <v>50378</v>
      </c>
      <c r="F53" s="105">
        <v>100</v>
      </c>
    </row>
    <row r="54" spans="1:6" x14ac:dyDescent="0.25">
      <c r="A54" s="106" t="s">
        <v>721</v>
      </c>
      <c r="B54" s="106" t="s">
        <v>369</v>
      </c>
      <c r="C54" s="107" t="s">
        <v>767</v>
      </c>
      <c r="D54" s="108">
        <v>50378</v>
      </c>
      <c r="E54" s="127">
        <v>50378</v>
      </c>
      <c r="F54" s="108">
        <v>100</v>
      </c>
    </row>
    <row r="55" spans="1:6" x14ac:dyDescent="0.25">
      <c r="A55" s="109" t="s">
        <v>721</v>
      </c>
      <c r="B55" s="109" t="s">
        <v>391</v>
      </c>
      <c r="C55" s="110" t="s">
        <v>782</v>
      </c>
      <c r="D55" s="111">
        <v>49950.19</v>
      </c>
      <c r="E55" s="128">
        <v>49950.19</v>
      </c>
      <c r="F55" s="111">
        <v>100</v>
      </c>
    </row>
    <row r="56" spans="1:6" x14ac:dyDescent="0.25">
      <c r="A56" s="109" t="s">
        <v>721</v>
      </c>
      <c r="B56" s="109" t="s">
        <v>393</v>
      </c>
      <c r="C56" s="110" t="s">
        <v>803</v>
      </c>
      <c r="D56" s="111">
        <v>1001.77</v>
      </c>
      <c r="E56" s="128">
        <v>758.09</v>
      </c>
      <c r="F56" s="111">
        <v>75.675055152380281</v>
      </c>
    </row>
    <row r="57" spans="1:6" x14ac:dyDescent="0.25">
      <c r="A57" s="112" t="s">
        <v>804</v>
      </c>
      <c r="B57" s="112" t="s">
        <v>394</v>
      </c>
      <c r="C57" s="113" t="s">
        <v>17</v>
      </c>
      <c r="D57" s="114">
        <v>591.79999999999995</v>
      </c>
      <c r="E57" s="129">
        <v>518.6</v>
      </c>
      <c r="F57" s="114">
        <v>87.630956404190599</v>
      </c>
    </row>
    <row r="58" spans="1:6" x14ac:dyDescent="0.25">
      <c r="A58" s="112" t="s">
        <v>805</v>
      </c>
      <c r="B58" s="112" t="s">
        <v>400</v>
      </c>
      <c r="C58" s="113" t="s">
        <v>399</v>
      </c>
      <c r="D58" s="114">
        <v>409.97</v>
      </c>
      <c r="E58" s="129">
        <v>239.49</v>
      </c>
      <c r="F58" s="114">
        <v>58.416469497768126</v>
      </c>
    </row>
    <row r="59" spans="1:6" x14ac:dyDescent="0.25">
      <c r="A59" s="109" t="s">
        <v>721</v>
      </c>
      <c r="B59" s="109" t="s">
        <v>402</v>
      </c>
      <c r="C59" s="110" t="s">
        <v>783</v>
      </c>
      <c r="D59" s="111">
        <v>39149.040000000001</v>
      </c>
      <c r="E59" s="128">
        <v>40050.61</v>
      </c>
      <c r="F59" s="111">
        <v>102.30291726182813</v>
      </c>
    </row>
    <row r="60" spans="1:6" x14ac:dyDescent="0.25">
      <c r="A60" s="112" t="s">
        <v>806</v>
      </c>
      <c r="B60" s="112" t="s">
        <v>404</v>
      </c>
      <c r="C60" s="113" t="s">
        <v>403</v>
      </c>
      <c r="D60" s="114">
        <v>5313.33</v>
      </c>
      <c r="E60" s="129">
        <v>8002.65</v>
      </c>
      <c r="F60" s="114">
        <v>150.61458633286469</v>
      </c>
    </row>
    <row r="61" spans="1:6" x14ac:dyDescent="0.25">
      <c r="A61" s="112" t="s">
        <v>807</v>
      </c>
      <c r="B61" s="112" t="s">
        <v>408</v>
      </c>
      <c r="C61" s="113" t="s">
        <v>407</v>
      </c>
      <c r="D61" s="114">
        <v>33702.99</v>
      </c>
      <c r="E61" s="129">
        <v>31809.72</v>
      </c>
      <c r="F61" s="114">
        <v>94.382486539028136</v>
      </c>
    </row>
    <row r="62" spans="1:6" x14ac:dyDescent="0.25">
      <c r="A62" s="112" t="s">
        <v>808</v>
      </c>
      <c r="B62" s="112" t="s">
        <v>416</v>
      </c>
      <c r="C62" s="113" t="s">
        <v>415</v>
      </c>
      <c r="D62" s="114">
        <v>132.72</v>
      </c>
      <c r="E62" s="129">
        <v>238.24</v>
      </c>
      <c r="F62" s="114">
        <v>179.50572634116938</v>
      </c>
    </row>
    <row r="63" spans="1:6" x14ac:dyDescent="0.25">
      <c r="A63" s="109" t="s">
        <v>721</v>
      </c>
      <c r="B63" s="109" t="s">
        <v>418</v>
      </c>
      <c r="C63" s="110" t="s">
        <v>809</v>
      </c>
      <c r="D63" s="111">
        <v>9212.41</v>
      </c>
      <c r="E63" s="128">
        <v>8706.9599999999991</v>
      </c>
      <c r="F63" s="111">
        <v>94.513379235183848</v>
      </c>
    </row>
    <row r="64" spans="1:6" x14ac:dyDescent="0.25">
      <c r="A64" s="112" t="s">
        <v>810</v>
      </c>
      <c r="B64" s="112" t="s">
        <v>420</v>
      </c>
      <c r="C64" s="113" t="s">
        <v>419</v>
      </c>
      <c r="D64" s="114">
        <v>1146.3399999999999</v>
      </c>
      <c r="E64" s="129">
        <v>830.81</v>
      </c>
      <c r="F64" s="114">
        <v>72.475007414903089</v>
      </c>
    </row>
    <row r="65" spans="1:6" x14ac:dyDescent="0.25">
      <c r="A65" s="112" t="s">
        <v>811</v>
      </c>
      <c r="B65" s="112" t="s">
        <v>426</v>
      </c>
      <c r="C65" s="113" t="s">
        <v>425</v>
      </c>
      <c r="D65" s="114">
        <v>2654.46</v>
      </c>
      <c r="E65" s="129">
        <v>3630.04</v>
      </c>
      <c r="F65" s="114">
        <v>136.75248449778863</v>
      </c>
    </row>
    <row r="66" spans="1:6" x14ac:dyDescent="0.25">
      <c r="A66" s="112" t="s">
        <v>812</v>
      </c>
      <c r="B66" s="112" t="s">
        <v>430</v>
      </c>
      <c r="C66" s="113" t="s">
        <v>429</v>
      </c>
      <c r="D66" s="114">
        <v>2054.6799999999998</v>
      </c>
      <c r="E66" s="129">
        <v>1805.53</v>
      </c>
      <c r="F66" s="114">
        <v>87.874024178947579</v>
      </c>
    </row>
    <row r="67" spans="1:6" x14ac:dyDescent="0.25">
      <c r="A67" s="112" t="s">
        <v>813</v>
      </c>
      <c r="B67" s="112" t="s">
        <v>432</v>
      </c>
      <c r="C67" s="113" t="s">
        <v>431</v>
      </c>
      <c r="D67" s="114">
        <v>197.89</v>
      </c>
      <c r="E67" s="129">
        <v>144.33000000000001</v>
      </c>
      <c r="F67" s="114">
        <v>72.934458537571373</v>
      </c>
    </row>
    <row r="68" spans="1:6" x14ac:dyDescent="0.25">
      <c r="A68" s="112" t="s">
        <v>814</v>
      </c>
      <c r="B68" s="112" t="s">
        <v>434</v>
      </c>
      <c r="C68" s="113" t="s">
        <v>433</v>
      </c>
      <c r="D68" s="114">
        <v>2893.59</v>
      </c>
      <c r="E68" s="129">
        <v>2296.25</v>
      </c>
      <c r="F68" s="114">
        <v>79.356439578516657</v>
      </c>
    </row>
    <row r="69" spans="1:6" x14ac:dyDescent="0.25">
      <c r="A69" s="112" t="s">
        <v>815</v>
      </c>
      <c r="B69" s="112" t="s">
        <v>436</v>
      </c>
      <c r="C69" s="113" t="s">
        <v>435</v>
      </c>
      <c r="D69" s="114">
        <v>265.45</v>
      </c>
      <c r="E69" s="129">
        <v>0</v>
      </c>
      <c r="F69" s="114">
        <v>0</v>
      </c>
    </row>
    <row r="70" spans="1:6" x14ac:dyDescent="0.25">
      <c r="A70" s="109" t="s">
        <v>721</v>
      </c>
      <c r="B70" s="109" t="s">
        <v>440</v>
      </c>
      <c r="C70" s="110" t="s">
        <v>816</v>
      </c>
      <c r="D70" s="111">
        <v>586.97</v>
      </c>
      <c r="E70" s="128">
        <v>434.53</v>
      </c>
      <c r="F70" s="111">
        <v>74.029337104110937</v>
      </c>
    </row>
    <row r="71" spans="1:6" x14ac:dyDescent="0.25">
      <c r="A71" s="112" t="s">
        <v>817</v>
      </c>
      <c r="B71" s="112" t="s">
        <v>446</v>
      </c>
      <c r="C71" s="113" t="s">
        <v>445</v>
      </c>
      <c r="D71" s="114">
        <v>166.36</v>
      </c>
      <c r="E71" s="129">
        <v>182.66</v>
      </c>
      <c r="F71" s="114">
        <v>109.79802837220485</v>
      </c>
    </row>
    <row r="72" spans="1:6" x14ac:dyDescent="0.25">
      <c r="A72" s="112" t="s">
        <v>818</v>
      </c>
      <c r="B72" s="112" t="s">
        <v>448</v>
      </c>
      <c r="C72" s="113" t="s">
        <v>447</v>
      </c>
      <c r="D72" s="114">
        <v>132.72</v>
      </c>
      <c r="E72" s="129">
        <v>163.09</v>
      </c>
      <c r="F72" s="114">
        <v>122.88276069921639</v>
      </c>
    </row>
    <row r="73" spans="1:6" x14ac:dyDescent="0.25">
      <c r="A73" s="112" t="s">
        <v>819</v>
      </c>
      <c r="B73" s="112" t="s">
        <v>454</v>
      </c>
      <c r="C73" s="113" t="s">
        <v>816</v>
      </c>
      <c r="D73" s="114">
        <v>287.89</v>
      </c>
      <c r="E73" s="129">
        <v>88.78</v>
      </c>
      <c r="F73" s="114">
        <v>30.838167355587203</v>
      </c>
    </row>
    <row r="74" spans="1:6" x14ac:dyDescent="0.25">
      <c r="A74" s="109" t="s">
        <v>721</v>
      </c>
      <c r="B74" s="109" t="s">
        <v>456</v>
      </c>
      <c r="C74" s="110" t="s">
        <v>820</v>
      </c>
      <c r="D74" s="111">
        <v>427.81</v>
      </c>
      <c r="E74" s="128">
        <v>427.81</v>
      </c>
      <c r="F74" s="111">
        <v>100</v>
      </c>
    </row>
    <row r="75" spans="1:6" x14ac:dyDescent="0.25">
      <c r="A75" s="109" t="s">
        <v>721</v>
      </c>
      <c r="B75" s="109" t="s">
        <v>484</v>
      </c>
      <c r="C75" s="110" t="s">
        <v>821</v>
      </c>
      <c r="D75" s="111">
        <v>427.81</v>
      </c>
      <c r="E75" s="128">
        <v>427.81</v>
      </c>
      <c r="F75" s="111">
        <v>100</v>
      </c>
    </row>
    <row r="76" spans="1:6" x14ac:dyDescent="0.25">
      <c r="A76" s="112" t="s">
        <v>822</v>
      </c>
      <c r="B76" s="112" t="s">
        <v>486</v>
      </c>
      <c r="C76" s="113" t="s">
        <v>485</v>
      </c>
      <c r="D76" s="114">
        <v>427.81</v>
      </c>
      <c r="E76" s="129">
        <v>427.81</v>
      </c>
      <c r="F76" s="114">
        <v>100</v>
      </c>
    </row>
    <row r="77" spans="1:6" x14ac:dyDescent="0.25">
      <c r="A77" s="94" t="s">
        <v>778</v>
      </c>
      <c r="B77" s="94" t="s">
        <v>823</v>
      </c>
      <c r="C77" s="95" t="s">
        <v>824</v>
      </c>
      <c r="D77" s="96">
        <v>5149</v>
      </c>
      <c r="E77" s="123">
        <v>5149</v>
      </c>
      <c r="F77" s="96">
        <v>100</v>
      </c>
    </row>
    <row r="78" spans="1:6" x14ac:dyDescent="0.25">
      <c r="A78" s="97" t="s">
        <v>762</v>
      </c>
      <c r="B78" s="97" t="s">
        <v>763</v>
      </c>
      <c r="C78" s="98" t="s">
        <v>764</v>
      </c>
      <c r="D78" s="99">
        <v>5149</v>
      </c>
      <c r="E78" s="124">
        <v>5149</v>
      </c>
      <c r="F78" s="99">
        <v>100</v>
      </c>
    </row>
    <row r="79" spans="1:6" x14ac:dyDescent="0.25">
      <c r="A79" s="100" t="s">
        <v>718</v>
      </c>
      <c r="B79" s="100" t="s">
        <v>801</v>
      </c>
      <c r="C79" s="101" t="s">
        <v>802</v>
      </c>
      <c r="D79" s="102">
        <v>5149</v>
      </c>
      <c r="E79" s="125">
        <v>5149</v>
      </c>
      <c r="F79" s="102">
        <v>100</v>
      </c>
    </row>
    <row r="80" spans="1:6" x14ac:dyDescent="0.25">
      <c r="A80" s="103" t="s">
        <v>718</v>
      </c>
      <c r="B80" s="103" t="s">
        <v>706</v>
      </c>
      <c r="C80" s="104" t="s">
        <v>710</v>
      </c>
      <c r="D80" s="105">
        <v>5149</v>
      </c>
      <c r="E80" s="126">
        <v>5149</v>
      </c>
      <c r="F80" s="105">
        <v>100</v>
      </c>
    </row>
    <row r="81" spans="1:6" x14ac:dyDescent="0.25">
      <c r="A81" s="106" t="s">
        <v>721</v>
      </c>
      <c r="B81" s="106" t="s">
        <v>369</v>
      </c>
      <c r="C81" s="107" t="s">
        <v>767</v>
      </c>
      <c r="D81" s="108">
        <v>5149</v>
      </c>
      <c r="E81" s="127">
        <v>5149</v>
      </c>
      <c r="F81" s="108">
        <v>100</v>
      </c>
    </row>
    <row r="82" spans="1:6" x14ac:dyDescent="0.25">
      <c r="A82" s="109" t="s">
        <v>721</v>
      </c>
      <c r="B82" s="109" t="s">
        <v>391</v>
      </c>
      <c r="C82" s="110" t="s">
        <v>782</v>
      </c>
      <c r="D82" s="111">
        <v>5149</v>
      </c>
      <c r="E82" s="128">
        <v>5149</v>
      </c>
      <c r="F82" s="111">
        <v>100</v>
      </c>
    </row>
    <row r="83" spans="1:6" x14ac:dyDescent="0.25">
      <c r="A83" s="109" t="s">
        <v>721</v>
      </c>
      <c r="B83" s="109" t="s">
        <v>402</v>
      </c>
      <c r="C83" s="110" t="s">
        <v>783</v>
      </c>
      <c r="D83" s="111">
        <v>2577.27</v>
      </c>
      <c r="E83" s="128">
        <v>2577.27</v>
      </c>
      <c r="F83" s="111">
        <v>100</v>
      </c>
    </row>
    <row r="84" spans="1:6" x14ac:dyDescent="0.25">
      <c r="A84" s="112" t="s">
        <v>825</v>
      </c>
      <c r="B84" s="112" t="s">
        <v>410</v>
      </c>
      <c r="C84" s="113" t="s">
        <v>409</v>
      </c>
      <c r="D84" s="114">
        <v>2577.27</v>
      </c>
      <c r="E84" s="129">
        <v>2577.27</v>
      </c>
      <c r="F84" s="114">
        <v>100</v>
      </c>
    </row>
    <row r="85" spans="1:6" x14ac:dyDescent="0.25">
      <c r="A85" s="109" t="s">
        <v>721</v>
      </c>
      <c r="B85" s="109" t="s">
        <v>418</v>
      </c>
      <c r="C85" s="110" t="s">
        <v>809</v>
      </c>
      <c r="D85" s="111">
        <v>2571.73</v>
      </c>
      <c r="E85" s="128">
        <v>2571.73</v>
      </c>
      <c r="F85" s="111">
        <v>100</v>
      </c>
    </row>
    <row r="86" spans="1:6" x14ac:dyDescent="0.25">
      <c r="A86" s="112" t="s">
        <v>826</v>
      </c>
      <c r="B86" s="112" t="s">
        <v>422</v>
      </c>
      <c r="C86" s="113" t="s">
        <v>421</v>
      </c>
      <c r="D86" s="114">
        <v>2571.73</v>
      </c>
      <c r="E86" s="129">
        <v>2571.73</v>
      </c>
      <c r="F86" s="114">
        <v>100</v>
      </c>
    </row>
    <row r="87" spans="1:6" x14ac:dyDescent="0.25">
      <c r="A87" s="85" t="s">
        <v>751</v>
      </c>
      <c r="B87" s="85" t="s">
        <v>827</v>
      </c>
      <c r="C87" s="86" t="s">
        <v>828</v>
      </c>
      <c r="D87" s="87">
        <v>1263.8800000000001</v>
      </c>
      <c r="E87" s="120">
        <v>66930.289999999994</v>
      </c>
      <c r="F87" s="87">
        <v>5295.6206285406843</v>
      </c>
    </row>
    <row r="88" spans="1:6" x14ac:dyDescent="0.25">
      <c r="A88" s="88" t="s">
        <v>754</v>
      </c>
      <c r="B88" s="88" t="s">
        <v>829</v>
      </c>
      <c r="C88" s="89" t="s">
        <v>830</v>
      </c>
      <c r="D88" s="90">
        <v>1263.8800000000001</v>
      </c>
      <c r="E88" s="121">
        <v>66930.289999999994</v>
      </c>
      <c r="F88" s="90">
        <v>5295.6206285406843</v>
      </c>
    </row>
    <row r="89" spans="1:6" x14ac:dyDescent="0.25">
      <c r="A89" s="91" t="s">
        <v>756</v>
      </c>
      <c r="B89" s="91" t="s">
        <v>757</v>
      </c>
      <c r="C89" s="92" t="s">
        <v>831</v>
      </c>
      <c r="D89" s="93">
        <v>963.88</v>
      </c>
      <c r="E89" s="122">
        <v>963.88</v>
      </c>
      <c r="F89" s="93">
        <v>100</v>
      </c>
    </row>
    <row r="90" spans="1:6" x14ac:dyDescent="0.25">
      <c r="A90" s="94" t="s">
        <v>759</v>
      </c>
      <c r="B90" s="94" t="s">
        <v>832</v>
      </c>
      <c r="C90" s="95" t="s">
        <v>833</v>
      </c>
      <c r="D90" s="96">
        <v>333</v>
      </c>
      <c r="E90" s="123">
        <v>333</v>
      </c>
      <c r="F90" s="96">
        <v>100</v>
      </c>
    </row>
    <row r="91" spans="1:6" x14ac:dyDescent="0.25">
      <c r="A91" s="97" t="s">
        <v>762</v>
      </c>
      <c r="B91" s="97" t="s">
        <v>763</v>
      </c>
      <c r="C91" s="98" t="s">
        <v>764</v>
      </c>
      <c r="D91" s="99">
        <v>333</v>
      </c>
      <c r="E91" s="124">
        <v>333</v>
      </c>
      <c r="F91" s="99">
        <v>100</v>
      </c>
    </row>
    <row r="92" spans="1:6" x14ac:dyDescent="0.25">
      <c r="A92" s="100" t="s">
        <v>718</v>
      </c>
      <c r="B92" s="100" t="s">
        <v>781</v>
      </c>
      <c r="C92" s="101" t="s">
        <v>709</v>
      </c>
      <c r="D92" s="102">
        <v>333</v>
      </c>
      <c r="E92" s="125">
        <v>333</v>
      </c>
      <c r="F92" s="102">
        <v>100</v>
      </c>
    </row>
    <row r="93" spans="1:6" x14ac:dyDescent="0.25">
      <c r="A93" s="103" t="s">
        <v>718</v>
      </c>
      <c r="B93" s="103" t="s">
        <v>707</v>
      </c>
      <c r="C93" s="104" t="s">
        <v>709</v>
      </c>
      <c r="D93" s="105">
        <v>333</v>
      </c>
      <c r="E93" s="126">
        <v>333</v>
      </c>
      <c r="F93" s="105">
        <v>100</v>
      </c>
    </row>
    <row r="94" spans="1:6" x14ac:dyDescent="0.25">
      <c r="A94" s="106" t="s">
        <v>721</v>
      </c>
      <c r="B94" s="106" t="s">
        <v>369</v>
      </c>
      <c r="C94" s="107" t="s">
        <v>767</v>
      </c>
      <c r="D94" s="108">
        <v>333</v>
      </c>
      <c r="E94" s="127">
        <v>333</v>
      </c>
      <c r="F94" s="108">
        <v>100</v>
      </c>
    </row>
    <row r="95" spans="1:6" x14ac:dyDescent="0.25">
      <c r="A95" s="109" t="s">
        <v>721</v>
      </c>
      <c r="B95" s="109" t="s">
        <v>391</v>
      </c>
      <c r="C95" s="110" t="s">
        <v>782</v>
      </c>
      <c r="D95" s="111">
        <v>333</v>
      </c>
      <c r="E95" s="128">
        <v>333</v>
      </c>
      <c r="F95" s="111">
        <v>100</v>
      </c>
    </row>
    <row r="96" spans="1:6" x14ac:dyDescent="0.25">
      <c r="A96" s="109" t="s">
        <v>721</v>
      </c>
      <c r="B96" s="109" t="s">
        <v>440</v>
      </c>
      <c r="C96" s="110" t="s">
        <v>816</v>
      </c>
      <c r="D96" s="111">
        <v>333</v>
      </c>
      <c r="E96" s="128">
        <v>333</v>
      </c>
      <c r="F96" s="111">
        <v>100</v>
      </c>
    </row>
    <row r="97" spans="1:6" x14ac:dyDescent="0.25">
      <c r="A97" s="112" t="s">
        <v>834</v>
      </c>
      <c r="B97" s="112" t="s">
        <v>454</v>
      </c>
      <c r="C97" s="113" t="s">
        <v>816</v>
      </c>
      <c r="D97" s="114">
        <v>333</v>
      </c>
      <c r="E97" s="129">
        <v>333</v>
      </c>
      <c r="F97" s="114">
        <v>100</v>
      </c>
    </row>
    <row r="98" spans="1:6" x14ac:dyDescent="0.25">
      <c r="A98" s="94" t="s">
        <v>759</v>
      </c>
      <c r="B98" s="94" t="s">
        <v>835</v>
      </c>
      <c r="C98" s="95" t="s">
        <v>836</v>
      </c>
      <c r="D98" s="96">
        <v>100</v>
      </c>
      <c r="E98" s="123">
        <v>100</v>
      </c>
      <c r="F98" s="96">
        <v>100</v>
      </c>
    </row>
    <row r="99" spans="1:6" x14ac:dyDescent="0.25">
      <c r="A99" s="97" t="s">
        <v>762</v>
      </c>
      <c r="B99" s="97" t="s">
        <v>763</v>
      </c>
      <c r="C99" s="98" t="s">
        <v>764</v>
      </c>
      <c r="D99" s="99">
        <v>100</v>
      </c>
      <c r="E99" s="124">
        <v>100</v>
      </c>
      <c r="F99" s="99">
        <v>100</v>
      </c>
    </row>
    <row r="100" spans="1:6" x14ac:dyDescent="0.25">
      <c r="A100" s="100" t="s">
        <v>718</v>
      </c>
      <c r="B100" s="100" t="s">
        <v>781</v>
      </c>
      <c r="C100" s="101" t="s">
        <v>709</v>
      </c>
      <c r="D100" s="102">
        <v>100</v>
      </c>
      <c r="E100" s="125">
        <v>100</v>
      </c>
      <c r="F100" s="102">
        <v>100</v>
      </c>
    </row>
    <row r="101" spans="1:6" x14ac:dyDescent="0.25">
      <c r="A101" s="103" t="s">
        <v>718</v>
      </c>
      <c r="B101" s="103" t="s">
        <v>707</v>
      </c>
      <c r="C101" s="104" t="s">
        <v>709</v>
      </c>
      <c r="D101" s="105">
        <v>100</v>
      </c>
      <c r="E101" s="126">
        <v>100</v>
      </c>
      <c r="F101" s="105">
        <v>100</v>
      </c>
    </row>
    <row r="102" spans="1:6" x14ac:dyDescent="0.25">
      <c r="A102" s="106" t="s">
        <v>721</v>
      </c>
      <c r="B102" s="106" t="s">
        <v>369</v>
      </c>
      <c r="C102" s="107" t="s">
        <v>767</v>
      </c>
      <c r="D102" s="108">
        <v>100</v>
      </c>
      <c r="E102" s="127">
        <v>100</v>
      </c>
      <c r="F102" s="108">
        <v>100</v>
      </c>
    </row>
    <row r="103" spans="1:6" x14ac:dyDescent="0.25">
      <c r="A103" s="109" t="s">
        <v>721</v>
      </c>
      <c r="B103" s="109" t="s">
        <v>391</v>
      </c>
      <c r="C103" s="110" t="s">
        <v>782</v>
      </c>
      <c r="D103" s="111">
        <v>100</v>
      </c>
      <c r="E103" s="128">
        <v>100</v>
      </c>
      <c r="F103" s="111">
        <v>100</v>
      </c>
    </row>
    <row r="104" spans="1:6" x14ac:dyDescent="0.25">
      <c r="A104" s="109" t="s">
        <v>721</v>
      </c>
      <c r="B104" s="109" t="s">
        <v>418</v>
      </c>
      <c r="C104" s="110" t="s">
        <v>809</v>
      </c>
      <c r="D104" s="111">
        <v>100</v>
      </c>
      <c r="E104" s="128">
        <v>100</v>
      </c>
      <c r="F104" s="111">
        <v>100</v>
      </c>
    </row>
    <row r="105" spans="1:6" x14ac:dyDescent="0.25">
      <c r="A105" s="112" t="s">
        <v>837</v>
      </c>
      <c r="B105" s="112" t="s">
        <v>432</v>
      </c>
      <c r="C105" s="113" t="s">
        <v>431</v>
      </c>
      <c r="D105" s="114">
        <v>100</v>
      </c>
      <c r="E105" s="129">
        <v>100</v>
      </c>
      <c r="F105" s="114">
        <v>100</v>
      </c>
    </row>
    <row r="106" spans="1:6" x14ac:dyDescent="0.25">
      <c r="A106" s="94" t="s">
        <v>759</v>
      </c>
      <c r="B106" s="94" t="s">
        <v>838</v>
      </c>
      <c r="C106" s="95" t="s">
        <v>839</v>
      </c>
      <c r="D106" s="96">
        <v>530.88</v>
      </c>
      <c r="E106" s="123">
        <v>530.88</v>
      </c>
      <c r="F106" s="96">
        <v>100</v>
      </c>
    </row>
    <row r="107" spans="1:6" x14ac:dyDescent="0.25">
      <c r="A107" s="97" t="s">
        <v>762</v>
      </c>
      <c r="B107" s="97" t="s">
        <v>763</v>
      </c>
      <c r="C107" s="98" t="s">
        <v>764</v>
      </c>
      <c r="D107" s="99">
        <v>530.88</v>
      </c>
      <c r="E107" s="124">
        <v>530.88</v>
      </c>
      <c r="F107" s="99">
        <v>100</v>
      </c>
    </row>
    <row r="108" spans="1:6" x14ac:dyDescent="0.25">
      <c r="A108" s="100" t="s">
        <v>718</v>
      </c>
      <c r="B108" s="100" t="s">
        <v>781</v>
      </c>
      <c r="C108" s="101" t="s">
        <v>709</v>
      </c>
      <c r="D108" s="102">
        <v>530.88</v>
      </c>
      <c r="E108" s="125">
        <v>530.88</v>
      </c>
      <c r="F108" s="102">
        <v>100</v>
      </c>
    </row>
    <row r="109" spans="1:6" x14ac:dyDescent="0.25">
      <c r="A109" s="103" t="s">
        <v>718</v>
      </c>
      <c r="B109" s="103" t="s">
        <v>707</v>
      </c>
      <c r="C109" s="104" t="s">
        <v>709</v>
      </c>
      <c r="D109" s="105">
        <v>530.88</v>
      </c>
      <c r="E109" s="126">
        <v>530.88</v>
      </c>
      <c r="F109" s="105">
        <v>100</v>
      </c>
    </row>
    <row r="110" spans="1:6" x14ac:dyDescent="0.25">
      <c r="A110" s="106" t="s">
        <v>721</v>
      </c>
      <c r="B110" s="106" t="s">
        <v>369</v>
      </c>
      <c r="C110" s="107" t="s">
        <v>767</v>
      </c>
      <c r="D110" s="108">
        <v>530.88</v>
      </c>
      <c r="E110" s="127">
        <v>530.88</v>
      </c>
      <c r="F110" s="108">
        <v>100</v>
      </c>
    </row>
    <row r="111" spans="1:6" x14ac:dyDescent="0.25">
      <c r="A111" s="109" t="s">
        <v>721</v>
      </c>
      <c r="B111" s="109" t="s">
        <v>391</v>
      </c>
      <c r="C111" s="110" t="s">
        <v>782</v>
      </c>
      <c r="D111" s="111">
        <v>530.88</v>
      </c>
      <c r="E111" s="128">
        <v>530.88</v>
      </c>
      <c r="F111" s="111">
        <v>100</v>
      </c>
    </row>
    <row r="112" spans="1:6" x14ac:dyDescent="0.25">
      <c r="A112" s="109" t="s">
        <v>721</v>
      </c>
      <c r="B112" s="109" t="s">
        <v>418</v>
      </c>
      <c r="C112" s="110" t="s">
        <v>809</v>
      </c>
      <c r="D112" s="111">
        <v>530.88</v>
      </c>
      <c r="E112" s="128">
        <v>530.88</v>
      </c>
      <c r="F112" s="111">
        <v>100</v>
      </c>
    </row>
    <row r="113" spans="1:6" x14ac:dyDescent="0.25">
      <c r="A113" s="112" t="s">
        <v>840</v>
      </c>
      <c r="B113" s="112" t="s">
        <v>432</v>
      </c>
      <c r="C113" s="113" t="s">
        <v>431</v>
      </c>
      <c r="D113" s="114">
        <v>530.88</v>
      </c>
      <c r="E113" s="129">
        <v>530.88</v>
      </c>
      <c r="F113" s="114">
        <v>100</v>
      </c>
    </row>
    <row r="114" spans="1:6" x14ac:dyDescent="0.25">
      <c r="A114" s="91" t="s">
        <v>756</v>
      </c>
      <c r="B114" s="91" t="s">
        <v>841</v>
      </c>
      <c r="C114" s="92" t="s">
        <v>787</v>
      </c>
      <c r="D114" s="93">
        <v>300</v>
      </c>
      <c r="E114" s="122">
        <v>62646.41</v>
      </c>
      <c r="F114" s="93">
        <v>20882.136666666665</v>
      </c>
    </row>
    <row r="115" spans="1:6" x14ac:dyDescent="0.25">
      <c r="A115" s="94" t="s">
        <v>759</v>
      </c>
      <c r="B115" s="94" t="s">
        <v>842</v>
      </c>
      <c r="C115" s="95" t="s">
        <v>843</v>
      </c>
      <c r="D115" s="96">
        <v>0</v>
      </c>
      <c r="E115" s="123">
        <v>11316</v>
      </c>
      <c r="F115" s="96">
        <v>0</v>
      </c>
    </row>
    <row r="116" spans="1:6" x14ac:dyDescent="0.25">
      <c r="A116" s="97" t="s">
        <v>762</v>
      </c>
      <c r="B116" s="97" t="s">
        <v>763</v>
      </c>
      <c r="C116" s="98" t="s">
        <v>764</v>
      </c>
      <c r="D116" s="99">
        <v>0</v>
      </c>
      <c r="E116" s="124">
        <v>11316</v>
      </c>
      <c r="F116" s="99">
        <v>0</v>
      </c>
    </row>
    <row r="117" spans="1:6" x14ac:dyDescent="0.25">
      <c r="A117" s="100" t="s">
        <v>718</v>
      </c>
      <c r="B117" s="100" t="s">
        <v>781</v>
      </c>
      <c r="C117" s="101" t="s">
        <v>709</v>
      </c>
      <c r="D117" s="102">
        <v>0</v>
      </c>
      <c r="E117" s="125">
        <v>11316</v>
      </c>
      <c r="F117" s="102">
        <v>0</v>
      </c>
    </row>
    <row r="118" spans="1:6" x14ac:dyDescent="0.25">
      <c r="A118" s="103" t="s">
        <v>718</v>
      </c>
      <c r="B118" s="103" t="s">
        <v>707</v>
      </c>
      <c r="C118" s="104" t="s">
        <v>709</v>
      </c>
      <c r="D118" s="105">
        <v>0</v>
      </c>
      <c r="E118" s="126">
        <v>11316</v>
      </c>
      <c r="F118" s="105">
        <v>0</v>
      </c>
    </row>
    <row r="119" spans="1:6" x14ac:dyDescent="0.25">
      <c r="A119" s="106" t="s">
        <v>721</v>
      </c>
      <c r="B119" s="106" t="s">
        <v>596</v>
      </c>
      <c r="C119" s="107" t="s">
        <v>792</v>
      </c>
      <c r="D119" s="108">
        <v>0</v>
      </c>
      <c r="E119" s="127">
        <v>11316</v>
      </c>
      <c r="F119" s="108">
        <v>0</v>
      </c>
    </row>
    <row r="120" spans="1:6" x14ac:dyDescent="0.25">
      <c r="A120" s="109" t="s">
        <v>721</v>
      </c>
      <c r="B120" s="109" t="s">
        <v>614</v>
      </c>
      <c r="C120" s="110" t="s">
        <v>844</v>
      </c>
      <c r="D120" s="111">
        <v>0</v>
      </c>
      <c r="E120" s="128">
        <v>11316</v>
      </c>
      <c r="F120" s="111">
        <v>0</v>
      </c>
    </row>
    <row r="121" spans="1:6" x14ac:dyDescent="0.25">
      <c r="A121" s="109" t="s">
        <v>721</v>
      </c>
      <c r="B121" s="109" t="s">
        <v>622</v>
      </c>
      <c r="C121" s="110" t="s">
        <v>845</v>
      </c>
      <c r="D121" s="111">
        <v>0</v>
      </c>
      <c r="E121" s="128">
        <v>11316</v>
      </c>
      <c r="F121" s="111">
        <v>0</v>
      </c>
    </row>
    <row r="122" spans="1:6" x14ac:dyDescent="0.25">
      <c r="A122" s="112" t="s">
        <v>846</v>
      </c>
      <c r="B122" s="112" t="s">
        <v>636</v>
      </c>
      <c r="C122" s="113" t="s">
        <v>635</v>
      </c>
      <c r="D122" s="114">
        <v>0</v>
      </c>
      <c r="E122" s="129">
        <v>11316</v>
      </c>
      <c r="F122" s="114">
        <v>0</v>
      </c>
    </row>
    <row r="123" spans="1:6" x14ac:dyDescent="0.25">
      <c r="A123" s="94" t="s">
        <v>759</v>
      </c>
      <c r="B123" s="94" t="s">
        <v>832</v>
      </c>
      <c r="C123" s="95" t="s">
        <v>847</v>
      </c>
      <c r="D123" s="96">
        <v>0</v>
      </c>
      <c r="E123" s="123">
        <v>51030.41</v>
      </c>
      <c r="F123" s="96">
        <v>0</v>
      </c>
    </row>
    <row r="124" spans="1:6" x14ac:dyDescent="0.25">
      <c r="A124" s="97" t="s">
        <v>762</v>
      </c>
      <c r="B124" s="97" t="s">
        <v>763</v>
      </c>
      <c r="C124" s="98" t="s">
        <v>764</v>
      </c>
      <c r="D124" s="99">
        <v>0</v>
      </c>
      <c r="E124" s="124">
        <v>51030.41</v>
      </c>
      <c r="F124" s="99">
        <v>0</v>
      </c>
    </row>
    <row r="125" spans="1:6" x14ac:dyDescent="0.25">
      <c r="A125" s="100" t="s">
        <v>718</v>
      </c>
      <c r="B125" s="100" t="s">
        <v>781</v>
      </c>
      <c r="C125" s="101" t="s">
        <v>709</v>
      </c>
      <c r="D125" s="102">
        <v>0</v>
      </c>
      <c r="E125" s="125">
        <v>51030.41</v>
      </c>
      <c r="F125" s="102">
        <v>0</v>
      </c>
    </row>
    <row r="126" spans="1:6" x14ac:dyDescent="0.25">
      <c r="A126" s="103" t="s">
        <v>718</v>
      </c>
      <c r="B126" s="103" t="s">
        <v>707</v>
      </c>
      <c r="C126" s="104" t="s">
        <v>709</v>
      </c>
      <c r="D126" s="105">
        <v>0</v>
      </c>
      <c r="E126" s="126">
        <v>51030.41</v>
      </c>
      <c r="F126" s="105">
        <v>0</v>
      </c>
    </row>
    <row r="127" spans="1:6" x14ac:dyDescent="0.25">
      <c r="A127" s="106" t="s">
        <v>721</v>
      </c>
      <c r="B127" s="106" t="s">
        <v>596</v>
      </c>
      <c r="C127" s="107" t="s">
        <v>792</v>
      </c>
      <c r="D127" s="108">
        <v>0</v>
      </c>
      <c r="E127" s="127">
        <v>51030.41</v>
      </c>
      <c r="F127" s="108">
        <v>0</v>
      </c>
    </row>
    <row r="128" spans="1:6" x14ac:dyDescent="0.25">
      <c r="A128" s="109" t="s">
        <v>721</v>
      </c>
      <c r="B128" s="109" t="s">
        <v>688</v>
      </c>
      <c r="C128" s="110" t="s">
        <v>793</v>
      </c>
      <c r="D128" s="111">
        <v>0</v>
      </c>
      <c r="E128" s="128">
        <v>51030.41</v>
      </c>
      <c r="F128" s="111">
        <v>0</v>
      </c>
    </row>
    <row r="129" spans="1:6" x14ac:dyDescent="0.25">
      <c r="A129" s="109" t="s">
        <v>721</v>
      </c>
      <c r="B129" s="109" t="s">
        <v>690</v>
      </c>
      <c r="C129" s="110" t="s">
        <v>689</v>
      </c>
      <c r="D129" s="111">
        <v>0</v>
      </c>
      <c r="E129" s="128">
        <v>51030.41</v>
      </c>
      <c r="F129" s="111">
        <v>0</v>
      </c>
    </row>
    <row r="130" spans="1:6" x14ac:dyDescent="0.25">
      <c r="A130" s="112" t="s">
        <v>848</v>
      </c>
      <c r="B130" s="112" t="s">
        <v>795</v>
      </c>
      <c r="C130" s="113" t="s">
        <v>689</v>
      </c>
      <c r="D130" s="114">
        <v>0</v>
      </c>
      <c r="E130" s="129">
        <v>51030.41</v>
      </c>
      <c r="F130" s="114">
        <v>0</v>
      </c>
    </row>
    <row r="131" spans="1:6" x14ac:dyDescent="0.25">
      <c r="A131" s="94" t="s">
        <v>759</v>
      </c>
      <c r="B131" s="94" t="s">
        <v>849</v>
      </c>
      <c r="C131" s="95" t="s">
        <v>850</v>
      </c>
      <c r="D131" s="96">
        <v>300</v>
      </c>
      <c r="E131" s="123">
        <v>300</v>
      </c>
      <c r="F131" s="96">
        <v>100</v>
      </c>
    </row>
    <row r="132" spans="1:6" x14ac:dyDescent="0.25">
      <c r="A132" s="97" t="s">
        <v>762</v>
      </c>
      <c r="B132" s="97" t="s">
        <v>763</v>
      </c>
      <c r="C132" s="98" t="s">
        <v>764</v>
      </c>
      <c r="D132" s="99">
        <v>300</v>
      </c>
      <c r="E132" s="124">
        <v>300</v>
      </c>
      <c r="F132" s="99">
        <v>100</v>
      </c>
    </row>
    <row r="133" spans="1:6" x14ac:dyDescent="0.25">
      <c r="A133" s="100" t="s">
        <v>718</v>
      </c>
      <c r="B133" s="100" t="s">
        <v>781</v>
      </c>
      <c r="C133" s="101" t="s">
        <v>709</v>
      </c>
      <c r="D133" s="102">
        <v>300</v>
      </c>
      <c r="E133" s="125">
        <v>300</v>
      </c>
      <c r="F133" s="102">
        <v>100</v>
      </c>
    </row>
    <row r="134" spans="1:6" x14ac:dyDescent="0.25">
      <c r="A134" s="103" t="s">
        <v>718</v>
      </c>
      <c r="B134" s="103" t="s">
        <v>707</v>
      </c>
      <c r="C134" s="104" t="s">
        <v>709</v>
      </c>
      <c r="D134" s="105">
        <v>300</v>
      </c>
      <c r="E134" s="126">
        <v>300</v>
      </c>
      <c r="F134" s="105">
        <v>100</v>
      </c>
    </row>
    <row r="135" spans="1:6" x14ac:dyDescent="0.25">
      <c r="A135" s="106" t="s">
        <v>721</v>
      </c>
      <c r="B135" s="106" t="s">
        <v>596</v>
      </c>
      <c r="C135" s="107" t="s">
        <v>792</v>
      </c>
      <c r="D135" s="108">
        <v>300</v>
      </c>
      <c r="E135" s="127">
        <v>300</v>
      </c>
      <c r="F135" s="108">
        <v>100</v>
      </c>
    </row>
    <row r="136" spans="1:6" x14ac:dyDescent="0.25">
      <c r="A136" s="109" t="s">
        <v>721</v>
      </c>
      <c r="B136" s="109" t="s">
        <v>614</v>
      </c>
      <c r="C136" s="110" t="s">
        <v>844</v>
      </c>
      <c r="D136" s="111">
        <v>300</v>
      </c>
      <c r="E136" s="128">
        <v>300</v>
      </c>
      <c r="F136" s="111">
        <v>100</v>
      </c>
    </row>
    <row r="137" spans="1:6" x14ac:dyDescent="0.25">
      <c r="A137" s="109" t="s">
        <v>721</v>
      </c>
      <c r="B137" s="109" t="s">
        <v>650</v>
      </c>
      <c r="C137" s="110" t="s">
        <v>851</v>
      </c>
      <c r="D137" s="111">
        <v>300</v>
      </c>
      <c r="E137" s="128">
        <v>300</v>
      </c>
      <c r="F137" s="111">
        <v>100</v>
      </c>
    </row>
    <row r="138" spans="1:6" x14ac:dyDescent="0.25">
      <c r="A138" s="112" t="s">
        <v>852</v>
      </c>
      <c r="B138" s="112" t="s">
        <v>652</v>
      </c>
      <c r="C138" s="113" t="s">
        <v>853</v>
      </c>
      <c r="D138" s="114">
        <v>300</v>
      </c>
      <c r="E138" s="129">
        <v>300</v>
      </c>
      <c r="F138" s="114">
        <v>100</v>
      </c>
    </row>
    <row r="139" spans="1:6" x14ac:dyDescent="0.25">
      <c r="A139" s="91" t="s">
        <v>756</v>
      </c>
      <c r="B139" s="91" t="s">
        <v>854</v>
      </c>
      <c r="C139" s="92" t="s">
        <v>855</v>
      </c>
      <c r="D139" s="93">
        <v>0</v>
      </c>
      <c r="E139" s="122">
        <v>3320</v>
      </c>
      <c r="F139" s="93">
        <v>0</v>
      </c>
    </row>
    <row r="140" spans="1:6" x14ac:dyDescent="0.25">
      <c r="A140" s="94" t="s">
        <v>778</v>
      </c>
      <c r="B140" s="94" t="s">
        <v>799</v>
      </c>
      <c r="C140" s="95" t="s">
        <v>856</v>
      </c>
      <c r="D140" s="96">
        <v>0</v>
      </c>
      <c r="E140" s="123">
        <v>3320</v>
      </c>
      <c r="F140" s="96">
        <v>0</v>
      </c>
    </row>
    <row r="141" spans="1:6" x14ac:dyDescent="0.25">
      <c r="A141" s="97" t="s">
        <v>762</v>
      </c>
      <c r="B141" s="97" t="s">
        <v>763</v>
      </c>
      <c r="C141" s="98" t="s">
        <v>764</v>
      </c>
      <c r="D141" s="99">
        <v>0</v>
      </c>
      <c r="E141" s="124">
        <v>3320</v>
      </c>
      <c r="F141" s="99">
        <v>0</v>
      </c>
    </row>
    <row r="142" spans="1:6" x14ac:dyDescent="0.25">
      <c r="A142" s="100" t="s">
        <v>718</v>
      </c>
      <c r="B142" s="100" t="s">
        <v>781</v>
      </c>
      <c r="C142" s="101" t="s">
        <v>709</v>
      </c>
      <c r="D142" s="102">
        <v>0</v>
      </c>
      <c r="E142" s="125">
        <v>3320</v>
      </c>
      <c r="F142" s="102">
        <v>0</v>
      </c>
    </row>
    <row r="143" spans="1:6" x14ac:dyDescent="0.25">
      <c r="A143" s="103" t="s">
        <v>718</v>
      </c>
      <c r="B143" s="103" t="s">
        <v>707</v>
      </c>
      <c r="C143" s="104" t="s">
        <v>709</v>
      </c>
      <c r="D143" s="105">
        <v>0</v>
      </c>
      <c r="E143" s="126">
        <v>3320</v>
      </c>
      <c r="F143" s="105">
        <v>0</v>
      </c>
    </row>
    <row r="144" spans="1:6" x14ac:dyDescent="0.25">
      <c r="A144" s="106" t="s">
        <v>721</v>
      </c>
      <c r="B144" s="106" t="s">
        <v>369</v>
      </c>
      <c r="C144" s="107" t="s">
        <v>767</v>
      </c>
      <c r="D144" s="108">
        <v>0</v>
      </c>
      <c r="E144" s="127">
        <v>3320</v>
      </c>
      <c r="F144" s="108">
        <v>0</v>
      </c>
    </row>
    <row r="145" spans="1:6" x14ac:dyDescent="0.25">
      <c r="A145" s="109" t="s">
        <v>721</v>
      </c>
      <c r="B145" s="109" t="s">
        <v>391</v>
      </c>
      <c r="C145" s="110" t="s">
        <v>782</v>
      </c>
      <c r="D145" s="111">
        <v>0</v>
      </c>
      <c r="E145" s="128">
        <v>3320</v>
      </c>
      <c r="F145" s="111">
        <v>0</v>
      </c>
    </row>
    <row r="146" spans="1:6" x14ac:dyDescent="0.25">
      <c r="A146" s="109" t="s">
        <v>721</v>
      </c>
      <c r="B146" s="109" t="s">
        <v>418</v>
      </c>
      <c r="C146" s="110" t="s">
        <v>809</v>
      </c>
      <c r="D146" s="111">
        <v>0</v>
      </c>
      <c r="E146" s="128">
        <v>3320</v>
      </c>
      <c r="F146" s="111">
        <v>0</v>
      </c>
    </row>
    <row r="147" spans="1:6" x14ac:dyDescent="0.25">
      <c r="A147" s="112" t="s">
        <v>857</v>
      </c>
      <c r="B147" s="112" t="s">
        <v>422</v>
      </c>
      <c r="C147" s="113" t="s">
        <v>421</v>
      </c>
      <c r="D147" s="114">
        <v>0</v>
      </c>
      <c r="E147" s="129">
        <v>3320</v>
      </c>
      <c r="F147" s="114">
        <v>0</v>
      </c>
    </row>
    <row r="148" spans="1:6" x14ac:dyDescent="0.25">
      <c r="A148" s="85" t="s">
        <v>751</v>
      </c>
      <c r="B148" s="85" t="s">
        <v>858</v>
      </c>
      <c r="C148" s="86" t="s">
        <v>859</v>
      </c>
      <c r="D148" s="87">
        <v>500149</v>
      </c>
      <c r="E148" s="120">
        <v>663559.89</v>
      </c>
      <c r="F148" s="87">
        <v>132.6724416123995</v>
      </c>
    </row>
    <row r="149" spans="1:6" ht="24" x14ac:dyDescent="0.25">
      <c r="A149" s="115" t="s">
        <v>796</v>
      </c>
      <c r="B149" s="115" t="s">
        <v>860</v>
      </c>
      <c r="C149" s="116" t="s">
        <v>764</v>
      </c>
      <c r="D149" s="117">
        <v>500149</v>
      </c>
      <c r="E149" s="130">
        <v>663559.89</v>
      </c>
      <c r="F149" s="117">
        <v>132.6724416123995</v>
      </c>
    </row>
    <row r="150" spans="1:6" x14ac:dyDescent="0.25">
      <c r="A150" s="88" t="s">
        <v>754</v>
      </c>
      <c r="B150" s="88" t="s">
        <v>861</v>
      </c>
      <c r="C150" s="89" t="s">
        <v>862</v>
      </c>
      <c r="D150" s="90">
        <v>500149</v>
      </c>
      <c r="E150" s="121">
        <v>663559.89</v>
      </c>
      <c r="F150" s="90">
        <v>132.6724416123995</v>
      </c>
    </row>
    <row r="151" spans="1:6" x14ac:dyDescent="0.25">
      <c r="A151" s="91" t="s">
        <v>756</v>
      </c>
      <c r="B151" s="91" t="s">
        <v>757</v>
      </c>
      <c r="C151" s="92" t="s">
        <v>862</v>
      </c>
      <c r="D151" s="93">
        <v>500149</v>
      </c>
      <c r="E151" s="122">
        <v>663559.89</v>
      </c>
      <c r="F151" s="93">
        <v>132.6724416123995</v>
      </c>
    </row>
    <row r="152" spans="1:6" x14ac:dyDescent="0.25">
      <c r="A152" s="94" t="s">
        <v>778</v>
      </c>
      <c r="B152" s="94" t="s">
        <v>799</v>
      </c>
      <c r="C152" s="95" t="s">
        <v>800</v>
      </c>
      <c r="D152" s="96">
        <v>8335</v>
      </c>
      <c r="E152" s="123">
        <v>9878.7199999999993</v>
      </c>
      <c r="F152" s="96">
        <v>118.52093581283744</v>
      </c>
    </row>
    <row r="153" spans="1:6" x14ac:dyDescent="0.25">
      <c r="A153" s="97" t="s">
        <v>762</v>
      </c>
      <c r="B153" s="97" t="s">
        <v>763</v>
      </c>
      <c r="C153" s="98" t="s">
        <v>764</v>
      </c>
      <c r="D153" s="99">
        <v>8335</v>
      </c>
      <c r="E153" s="124">
        <v>9878.7199999999993</v>
      </c>
      <c r="F153" s="99">
        <v>118.52093581283744</v>
      </c>
    </row>
    <row r="154" spans="1:6" x14ac:dyDescent="0.25">
      <c r="A154" s="100" t="s">
        <v>718</v>
      </c>
      <c r="B154" s="100" t="s">
        <v>863</v>
      </c>
      <c r="C154" s="101" t="s">
        <v>864</v>
      </c>
      <c r="D154" s="102">
        <v>0</v>
      </c>
      <c r="E154" s="125">
        <v>1004.61</v>
      </c>
      <c r="F154" s="102">
        <v>0</v>
      </c>
    </row>
    <row r="155" spans="1:6" x14ac:dyDescent="0.25">
      <c r="A155" s="103" t="s">
        <v>718</v>
      </c>
      <c r="B155" s="103" t="s">
        <v>711</v>
      </c>
      <c r="C155" s="104" t="s">
        <v>712</v>
      </c>
      <c r="D155" s="105">
        <v>0</v>
      </c>
      <c r="E155" s="126">
        <v>1004.61</v>
      </c>
      <c r="F155" s="105">
        <v>0</v>
      </c>
    </row>
    <row r="156" spans="1:6" x14ac:dyDescent="0.25">
      <c r="A156" s="106" t="s">
        <v>721</v>
      </c>
      <c r="B156" s="106" t="s">
        <v>369</v>
      </c>
      <c r="C156" s="107" t="s">
        <v>767</v>
      </c>
      <c r="D156" s="108">
        <v>0</v>
      </c>
      <c r="E156" s="127">
        <v>1004.61</v>
      </c>
      <c r="F156" s="108">
        <v>0</v>
      </c>
    </row>
    <row r="157" spans="1:6" x14ac:dyDescent="0.25">
      <c r="A157" s="109" t="s">
        <v>721</v>
      </c>
      <c r="B157" s="109" t="s">
        <v>391</v>
      </c>
      <c r="C157" s="110" t="s">
        <v>782</v>
      </c>
      <c r="D157" s="111">
        <v>0</v>
      </c>
      <c r="E157" s="128">
        <v>980.22</v>
      </c>
      <c r="F157" s="111">
        <v>0</v>
      </c>
    </row>
    <row r="158" spans="1:6" x14ac:dyDescent="0.25">
      <c r="A158" s="109" t="s">
        <v>721</v>
      </c>
      <c r="B158" s="109" t="s">
        <v>402</v>
      </c>
      <c r="C158" s="110" t="s">
        <v>783</v>
      </c>
      <c r="D158" s="111">
        <v>0</v>
      </c>
      <c r="E158" s="128">
        <v>190.48</v>
      </c>
      <c r="F158" s="111">
        <v>0</v>
      </c>
    </row>
    <row r="159" spans="1:6" x14ac:dyDescent="0.25">
      <c r="A159" s="112" t="s">
        <v>865</v>
      </c>
      <c r="B159" s="112" t="s">
        <v>404</v>
      </c>
      <c r="C159" s="113" t="s">
        <v>403</v>
      </c>
      <c r="D159" s="114">
        <v>0</v>
      </c>
      <c r="E159" s="129">
        <v>190.47</v>
      </c>
      <c r="F159" s="114">
        <v>0</v>
      </c>
    </row>
    <row r="160" spans="1:6" x14ac:dyDescent="0.25">
      <c r="A160" s="112" t="s">
        <v>866</v>
      </c>
      <c r="B160" s="112" t="s">
        <v>408</v>
      </c>
      <c r="C160" s="113" t="s">
        <v>407</v>
      </c>
      <c r="D160" s="114">
        <v>0</v>
      </c>
      <c r="E160" s="129">
        <v>0.01</v>
      </c>
      <c r="F160" s="114">
        <v>0</v>
      </c>
    </row>
    <row r="161" spans="1:6" x14ac:dyDescent="0.25">
      <c r="A161" s="109" t="s">
        <v>721</v>
      </c>
      <c r="B161" s="109" t="s">
        <v>418</v>
      </c>
      <c r="C161" s="110" t="s">
        <v>809</v>
      </c>
      <c r="D161" s="111">
        <v>0</v>
      </c>
      <c r="E161" s="128">
        <v>663.75</v>
      </c>
      <c r="F161" s="111">
        <v>0</v>
      </c>
    </row>
    <row r="162" spans="1:6" x14ac:dyDescent="0.25">
      <c r="A162" s="112" t="s">
        <v>867</v>
      </c>
      <c r="B162" s="112" t="s">
        <v>420</v>
      </c>
      <c r="C162" s="113" t="s">
        <v>419</v>
      </c>
      <c r="D162" s="114">
        <v>0</v>
      </c>
      <c r="E162" s="129">
        <v>0.94</v>
      </c>
      <c r="F162" s="114">
        <v>0</v>
      </c>
    </row>
    <row r="163" spans="1:6" x14ac:dyDescent="0.25">
      <c r="A163" s="112" t="s">
        <v>868</v>
      </c>
      <c r="B163" s="112" t="s">
        <v>422</v>
      </c>
      <c r="C163" s="113" t="s">
        <v>421</v>
      </c>
      <c r="D163" s="114">
        <v>0</v>
      </c>
      <c r="E163" s="129">
        <v>662.81</v>
      </c>
      <c r="F163" s="114">
        <v>0</v>
      </c>
    </row>
    <row r="164" spans="1:6" x14ac:dyDescent="0.25">
      <c r="A164" s="109" t="s">
        <v>721</v>
      </c>
      <c r="B164" s="109" t="s">
        <v>440</v>
      </c>
      <c r="C164" s="110" t="s">
        <v>816</v>
      </c>
      <c r="D164" s="111">
        <v>0</v>
      </c>
      <c r="E164" s="128">
        <v>125.99</v>
      </c>
      <c r="F164" s="111">
        <v>0</v>
      </c>
    </row>
    <row r="165" spans="1:6" x14ac:dyDescent="0.25">
      <c r="A165" s="112" t="s">
        <v>869</v>
      </c>
      <c r="B165" s="112" t="s">
        <v>446</v>
      </c>
      <c r="C165" s="113" t="s">
        <v>445</v>
      </c>
      <c r="D165" s="114">
        <v>0</v>
      </c>
      <c r="E165" s="129">
        <v>0.67</v>
      </c>
      <c r="F165" s="114">
        <v>0</v>
      </c>
    </row>
    <row r="166" spans="1:6" x14ac:dyDescent="0.25">
      <c r="A166" s="112" t="s">
        <v>870</v>
      </c>
      <c r="B166" s="112" t="s">
        <v>450</v>
      </c>
      <c r="C166" s="113" t="s">
        <v>449</v>
      </c>
      <c r="D166" s="114">
        <v>0</v>
      </c>
      <c r="E166" s="129">
        <v>10</v>
      </c>
      <c r="F166" s="114">
        <v>0</v>
      </c>
    </row>
    <row r="167" spans="1:6" x14ac:dyDescent="0.25">
      <c r="A167" s="112" t="s">
        <v>871</v>
      </c>
      <c r="B167" s="112" t="s">
        <v>454</v>
      </c>
      <c r="C167" s="113" t="s">
        <v>816</v>
      </c>
      <c r="D167" s="114">
        <v>0</v>
      </c>
      <c r="E167" s="129">
        <v>115.32</v>
      </c>
      <c r="F167" s="114">
        <v>0</v>
      </c>
    </row>
    <row r="168" spans="1:6" x14ac:dyDescent="0.25">
      <c r="A168" s="109" t="s">
        <v>721</v>
      </c>
      <c r="B168" s="109" t="s">
        <v>512</v>
      </c>
      <c r="C168" s="110" t="s">
        <v>872</v>
      </c>
      <c r="D168" s="111">
        <v>0</v>
      </c>
      <c r="E168" s="128">
        <v>7.5</v>
      </c>
      <c r="F168" s="111">
        <v>0</v>
      </c>
    </row>
    <row r="169" spans="1:6" x14ac:dyDescent="0.25">
      <c r="A169" s="109" t="s">
        <v>721</v>
      </c>
      <c r="B169" s="109" t="s">
        <v>535</v>
      </c>
      <c r="C169" s="110" t="s">
        <v>873</v>
      </c>
      <c r="D169" s="111">
        <v>0</v>
      </c>
      <c r="E169" s="128">
        <v>7.5</v>
      </c>
      <c r="F169" s="111">
        <v>0</v>
      </c>
    </row>
    <row r="170" spans="1:6" x14ac:dyDescent="0.25">
      <c r="A170" s="112" t="s">
        <v>874</v>
      </c>
      <c r="B170" s="112" t="s">
        <v>539</v>
      </c>
      <c r="C170" s="113" t="s">
        <v>540</v>
      </c>
      <c r="D170" s="114">
        <v>0</v>
      </c>
      <c r="E170" s="129">
        <v>7.5</v>
      </c>
      <c r="F170" s="114">
        <v>0</v>
      </c>
    </row>
    <row r="171" spans="1:6" x14ac:dyDescent="0.25">
      <c r="A171" s="109" t="s">
        <v>721</v>
      </c>
      <c r="B171" s="109" t="s">
        <v>564</v>
      </c>
      <c r="C171" s="110" t="s">
        <v>768</v>
      </c>
      <c r="D171" s="111">
        <v>0</v>
      </c>
      <c r="E171" s="128">
        <v>16.89</v>
      </c>
      <c r="F171" s="111">
        <v>0</v>
      </c>
    </row>
    <row r="172" spans="1:6" x14ac:dyDescent="0.25">
      <c r="A172" s="109" t="s">
        <v>721</v>
      </c>
      <c r="B172" s="109" t="s">
        <v>578</v>
      </c>
      <c r="C172" s="110" t="s">
        <v>769</v>
      </c>
      <c r="D172" s="111">
        <v>0</v>
      </c>
      <c r="E172" s="128">
        <v>16.89</v>
      </c>
      <c r="F172" s="111">
        <v>0</v>
      </c>
    </row>
    <row r="173" spans="1:6" x14ac:dyDescent="0.25">
      <c r="A173" s="112" t="s">
        <v>875</v>
      </c>
      <c r="B173" s="112" t="s">
        <v>582</v>
      </c>
      <c r="C173" s="113" t="s">
        <v>581</v>
      </c>
      <c r="D173" s="114">
        <v>0</v>
      </c>
      <c r="E173" s="129">
        <v>16.89</v>
      </c>
      <c r="F173" s="114">
        <v>0</v>
      </c>
    </row>
    <row r="174" spans="1:6" x14ac:dyDescent="0.25">
      <c r="A174" s="109" t="s">
        <v>721</v>
      </c>
      <c r="B174" s="109" t="s">
        <v>586</v>
      </c>
      <c r="C174" s="110" t="s">
        <v>876</v>
      </c>
      <c r="D174" s="111">
        <v>0</v>
      </c>
      <c r="E174" s="128">
        <v>0</v>
      </c>
      <c r="F174" s="111">
        <v>0</v>
      </c>
    </row>
    <row r="175" spans="1:6" x14ac:dyDescent="0.25">
      <c r="A175" s="109" t="s">
        <v>721</v>
      </c>
      <c r="B175" s="109" t="s">
        <v>588</v>
      </c>
      <c r="C175" s="110" t="s">
        <v>279</v>
      </c>
      <c r="D175" s="111">
        <v>0</v>
      </c>
      <c r="E175" s="128">
        <v>0</v>
      </c>
      <c r="F175" s="111">
        <v>0</v>
      </c>
    </row>
    <row r="176" spans="1:6" x14ac:dyDescent="0.25">
      <c r="A176" s="112" t="s">
        <v>877</v>
      </c>
      <c r="B176" s="112" t="s">
        <v>592</v>
      </c>
      <c r="C176" s="113" t="s">
        <v>591</v>
      </c>
      <c r="D176" s="114">
        <v>0</v>
      </c>
      <c r="E176" s="129">
        <v>0</v>
      </c>
      <c r="F176" s="114">
        <v>0</v>
      </c>
    </row>
    <row r="177" spans="1:6" x14ac:dyDescent="0.25">
      <c r="A177" s="100" t="s">
        <v>718</v>
      </c>
      <c r="B177" s="100" t="s">
        <v>801</v>
      </c>
      <c r="C177" s="101" t="s">
        <v>802</v>
      </c>
      <c r="D177" s="102">
        <v>4911</v>
      </c>
      <c r="E177" s="125">
        <v>4201.5</v>
      </c>
      <c r="F177" s="102">
        <v>85.552840562003666</v>
      </c>
    </row>
    <row r="178" spans="1:6" x14ac:dyDescent="0.25">
      <c r="A178" s="103" t="s">
        <v>718</v>
      </c>
      <c r="B178" s="103" t="s">
        <v>713</v>
      </c>
      <c r="C178" s="104" t="s">
        <v>714</v>
      </c>
      <c r="D178" s="105">
        <v>4911</v>
      </c>
      <c r="E178" s="126">
        <v>4201.5</v>
      </c>
      <c r="F178" s="105">
        <v>85.552840562003666</v>
      </c>
    </row>
    <row r="179" spans="1:6" x14ac:dyDescent="0.25">
      <c r="A179" s="106" t="s">
        <v>721</v>
      </c>
      <c r="B179" s="106" t="s">
        <v>369</v>
      </c>
      <c r="C179" s="107" t="s">
        <v>767</v>
      </c>
      <c r="D179" s="108">
        <v>4911</v>
      </c>
      <c r="E179" s="127">
        <v>4201.5</v>
      </c>
      <c r="F179" s="108">
        <v>85.552840562003666</v>
      </c>
    </row>
    <row r="180" spans="1:6" x14ac:dyDescent="0.25">
      <c r="A180" s="109" t="s">
        <v>721</v>
      </c>
      <c r="B180" s="109" t="s">
        <v>391</v>
      </c>
      <c r="C180" s="110" t="s">
        <v>782</v>
      </c>
      <c r="D180" s="111">
        <v>4911</v>
      </c>
      <c r="E180" s="128">
        <v>4201.5</v>
      </c>
      <c r="F180" s="111">
        <v>85.552840562003666</v>
      </c>
    </row>
    <row r="181" spans="1:6" x14ac:dyDescent="0.25">
      <c r="A181" s="109" t="s">
        <v>721</v>
      </c>
      <c r="B181" s="109" t="s">
        <v>418</v>
      </c>
      <c r="C181" s="110" t="s">
        <v>809</v>
      </c>
      <c r="D181" s="111">
        <v>4911</v>
      </c>
      <c r="E181" s="128">
        <v>4201.5</v>
      </c>
      <c r="F181" s="111">
        <v>85.552840562003666</v>
      </c>
    </row>
    <row r="182" spans="1:6" x14ac:dyDescent="0.25">
      <c r="A182" s="112" t="s">
        <v>878</v>
      </c>
      <c r="B182" s="112" t="s">
        <v>420</v>
      </c>
      <c r="C182" s="113" t="s">
        <v>419</v>
      </c>
      <c r="D182" s="114">
        <v>4911</v>
      </c>
      <c r="E182" s="129">
        <v>4201.5</v>
      </c>
      <c r="F182" s="114">
        <v>85.552840562003666</v>
      </c>
    </row>
    <row r="183" spans="1:6" x14ac:dyDescent="0.25">
      <c r="A183" s="100" t="s">
        <v>718</v>
      </c>
      <c r="B183" s="100" t="s">
        <v>765</v>
      </c>
      <c r="C183" s="101" t="s">
        <v>766</v>
      </c>
      <c r="D183" s="102">
        <v>0</v>
      </c>
      <c r="E183" s="125">
        <v>1639.17</v>
      </c>
      <c r="F183" s="102">
        <v>0</v>
      </c>
    </row>
    <row r="184" spans="1:6" x14ac:dyDescent="0.25">
      <c r="A184" s="103" t="s">
        <v>718</v>
      </c>
      <c r="B184" s="103" t="s">
        <v>704</v>
      </c>
      <c r="C184" s="104" t="s">
        <v>715</v>
      </c>
      <c r="D184" s="105">
        <v>0</v>
      </c>
      <c r="E184" s="126">
        <v>1639.17</v>
      </c>
      <c r="F184" s="105">
        <v>0</v>
      </c>
    </row>
    <row r="185" spans="1:6" x14ac:dyDescent="0.25">
      <c r="A185" s="106" t="s">
        <v>721</v>
      </c>
      <c r="B185" s="106" t="s">
        <v>369</v>
      </c>
      <c r="C185" s="107" t="s">
        <v>767</v>
      </c>
      <c r="D185" s="108">
        <v>0</v>
      </c>
      <c r="E185" s="127">
        <v>1639.17</v>
      </c>
      <c r="F185" s="108">
        <v>0</v>
      </c>
    </row>
    <row r="186" spans="1:6" x14ac:dyDescent="0.25">
      <c r="A186" s="109" t="s">
        <v>721</v>
      </c>
      <c r="B186" s="109" t="s">
        <v>391</v>
      </c>
      <c r="C186" s="110" t="s">
        <v>782</v>
      </c>
      <c r="D186" s="111">
        <v>0</v>
      </c>
      <c r="E186" s="128">
        <v>1639.17</v>
      </c>
      <c r="F186" s="111">
        <v>0</v>
      </c>
    </row>
    <row r="187" spans="1:6" x14ac:dyDescent="0.25">
      <c r="A187" s="109" t="s">
        <v>721</v>
      </c>
      <c r="B187" s="109" t="s">
        <v>402</v>
      </c>
      <c r="C187" s="110" t="s">
        <v>783</v>
      </c>
      <c r="D187" s="111">
        <v>0</v>
      </c>
      <c r="E187" s="128">
        <v>19.600000000000001</v>
      </c>
      <c r="F187" s="111">
        <v>0</v>
      </c>
    </row>
    <row r="188" spans="1:6" x14ac:dyDescent="0.25">
      <c r="A188" s="112" t="s">
        <v>879</v>
      </c>
      <c r="B188" s="112" t="s">
        <v>408</v>
      </c>
      <c r="C188" s="113" t="s">
        <v>407</v>
      </c>
      <c r="D188" s="114">
        <v>0</v>
      </c>
      <c r="E188" s="129">
        <v>19.600000000000001</v>
      </c>
      <c r="F188" s="114">
        <v>0</v>
      </c>
    </row>
    <row r="189" spans="1:6" x14ac:dyDescent="0.25">
      <c r="A189" s="109" t="s">
        <v>721</v>
      </c>
      <c r="B189" s="109" t="s">
        <v>418</v>
      </c>
      <c r="C189" s="110" t="s">
        <v>809</v>
      </c>
      <c r="D189" s="111">
        <v>0</v>
      </c>
      <c r="E189" s="128">
        <v>1619.57</v>
      </c>
      <c r="F189" s="111">
        <v>0</v>
      </c>
    </row>
    <row r="190" spans="1:6" x14ac:dyDescent="0.25">
      <c r="A190" s="112" t="s">
        <v>880</v>
      </c>
      <c r="B190" s="112" t="s">
        <v>422</v>
      </c>
      <c r="C190" s="113" t="s">
        <v>421</v>
      </c>
      <c r="D190" s="114">
        <v>0</v>
      </c>
      <c r="E190" s="129">
        <v>803.19</v>
      </c>
      <c r="F190" s="114">
        <v>0</v>
      </c>
    </row>
    <row r="191" spans="1:6" x14ac:dyDescent="0.25">
      <c r="A191" s="112" t="s">
        <v>881</v>
      </c>
      <c r="B191" s="112" t="s">
        <v>432</v>
      </c>
      <c r="C191" s="113" t="s">
        <v>431</v>
      </c>
      <c r="D191" s="114">
        <v>0</v>
      </c>
      <c r="E191" s="129">
        <v>416.38</v>
      </c>
      <c r="F191" s="114">
        <v>0</v>
      </c>
    </row>
    <row r="192" spans="1:6" x14ac:dyDescent="0.25">
      <c r="A192" s="112" t="s">
        <v>882</v>
      </c>
      <c r="B192" s="112" t="s">
        <v>436</v>
      </c>
      <c r="C192" s="113" t="s">
        <v>435</v>
      </c>
      <c r="D192" s="114">
        <v>0</v>
      </c>
      <c r="E192" s="129">
        <v>400</v>
      </c>
      <c r="F192" s="114">
        <v>0</v>
      </c>
    </row>
    <row r="193" spans="1:6" x14ac:dyDescent="0.25">
      <c r="A193" s="100" t="s">
        <v>718</v>
      </c>
      <c r="B193" s="100" t="s">
        <v>883</v>
      </c>
      <c r="C193" s="101" t="s">
        <v>884</v>
      </c>
      <c r="D193" s="102">
        <v>3424</v>
      </c>
      <c r="E193" s="125">
        <v>3033.44</v>
      </c>
      <c r="F193" s="102">
        <v>88.59345794392523</v>
      </c>
    </row>
    <row r="194" spans="1:6" x14ac:dyDescent="0.25">
      <c r="A194" s="103" t="s">
        <v>718</v>
      </c>
      <c r="B194" s="103" t="s">
        <v>705</v>
      </c>
      <c r="C194" s="104" t="s">
        <v>716</v>
      </c>
      <c r="D194" s="105">
        <v>3424</v>
      </c>
      <c r="E194" s="126">
        <v>3033.44</v>
      </c>
      <c r="F194" s="105">
        <v>88.59345794392523</v>
      </c>
    </row>
    <row r="195" spans="1:6" x14ac:dyDescent="0.25">
      <c r="A195" s="106" t="s">
        <v>721</v>
      </c>
      <c r="B195" s="106" t="s">
        <v>369</v>
      </c>
      <c r="C195" s="107" t="s">
        <v>767</v>
      </c>
      <c r="D195" s="108">
        <v>3424</v>
      </c>
      <c r="E195" s="127">
        <v>3033.44</v>
      </c>
      <c r="F195" s="108">
        <v>88.59345794392523</v>
      </c>
    </row>
    <row r="196" spans="1:6" x14ac:dyDescent="0.25">
      <c r="A196" s="109" t="s">
        <v>721</v>
      </c>
      <c r="B196" s="109" t="s">
        <v>391</v>
      </c>
      <c r="C196" s="110" t="s">
        <v>782</v>
      </c>
      <c r="D196" s="111">
        <v>3424</v>
      </c>
      <c r="E196" s="128">
        <v>3033.44</v>
      </c>
      <c r="F196" s="111">
        <v>88.59345794392523</v>
      </c>
    </row>
    <row r="197" spans="1:6" x14ac:dyDescent="0.25">
      <c r="A197" s="109" t="s">
        <v>721</v>
      </c>
      <c r="B197" s="109" t="s">
        <v>402</v>
      </c>
      <c r="C197" s="110" t="s">
        <v>783</v>
      </c>
      <c r="D197" s="111">
        <v>398</v>
      </c>
      <c r="E197" s="128">
        <v>0</v>
      </c>
      <c r="F197" s="111">
        <v>0</v>
      </c>
    </row>
    <row r="198" spans="1:6" x14ac:dyDescent="0.25">
      <c r="A198" s="112" t="s">
        <v>885</v>
      </c>
      <c r="B198" s="112" t="s">
        <v>408</v>
      </c>
      <c r="C198" s="113" t="s">
        <v>407</v>
      </c>
      <c r="D198" s="114">
        <v>133</v>
      </c>
      <c r="E198" s="129">
        <v>0</v>
      </c>
      <c r="F198" s="114">
        <v>0</v>
      </c>
    </row>
    <row r="199" spans="1:6" x14ac:dyDescent="0.25">
      <c r="A199" s="112" t="s">
        <v>886</v>
      </c>
      <c r="B199" s="112" t="s">
        <v>412</v>
      </c>
      <c r="C199" s="113" t="s">
        <v>411</v>
      </c>
      <c r="D199" s="114">
        <v>265</v>
      </c>
      <c r="E199" s="129">
        <v>0</v>
      </c>
      <c r="F199" s="114">
        <v>0</v>
      </c>
    </row>
    <row r="200" spans="1:6" x14ac:dyDescent="0.25">
      <c r="A200" s="109" t="s">
        <v>721</v>
      </c>
      <c r="B200" s="109" t="s">
        <v>418</v>
      </c>
      <c r="C200" s="110" t="s">
        <v>809</v>
      </c>
      <c r="D200" s="111">
        <v>1566</v>
      </c>
      <c r="E200" s="128">
        <v>3033.44</v>
      </c>
      <c r="F200" s="111">
        <v>193.70625798212006</v>
      </c>
    </row>
    <row r="201" spans="1:6" x14ac:dyDescent="0.25">
      <c r="A201" s="112" t="s">
        <v>887</v>
      </c>
      <c r="B201" s="112" t="s">
        <v>422</v>
      </c>
      <c r="C201" s="113" t="s">
        <v>421</v>
      </c>
      <c r="D201" s="114">
        <v>0</v>
      </c>
      <c r="E201" s="129">
        <v>1096.53</v>
      </c>
      <c r="F201" s="114">
        <v>0</v>
      </c>
    </row>
    <row r="202" spans="1:6" x14ac:dyDescent="0.25">
      <c r="A202" s="112" t="s">
        <v>888</v>
      </c>
      <c r="B202" s="112" t="s">
        <v>426</v>
      </c>
      <c r="C202" s="113" t="s">
        <v>425</v>
      </c>
      <c r="D202" s="114">
        <v>1566</v>
      </c>
      <c r="E202" s="129">
        <v>1936.91</v>
      </c>
      <c r="F202" s="114">
        <v>123.68518518518519</v>
      </c>
    </row>
    <row r="203" spans="1:6" x14ac:dyDescent="0.25">
      <c r="A203" s="109" t="s">
        <v>721</v>
      </c>
      <c r="B203" s="109" t="s">
        <v>440</v>
      </c>
      <c r="C203" s="110" t="s">
        <v>816</v>
      </c>
      <c r="D203" s="111">
        <v>1460</v>
      </c>
      <c r="E203" s="128">
        <v>0</v>
      </c>
      <c r="F203" s="111">
        <v>0</v>
      </c>
    </row>
    <row r="204" spans="1:6" x14ac:dyDescent="0.25">
      <c r="A204" s="112" t="s">
        <v>889</v>
      </c>
      <c r="B204" s="112" t="s">
        <v>454</v>
      </c>
      <c r="C204" s="113" t="s">
        <v>816</v>
      </c>
      <c r="D204" s="114">
        <v>1460</v>
      </c>
      <c r="E204" s="129">
        <v>0</v>
      </c>
      <c r="F204" s="114">
        <v>0</v>
      </c>
    </row>
    <row r="205" spans="1:6" x14ac:dyDescent="0.25">
      <c r="A205" s="94" t="s">
        <v>778</v>
      </c>
      <c r="B205" s="94" t="s">
        <v>823</v>
      </c>
      <c r="C205" s="95" t="s">
        <v>890</v>
      </c>
      <c r="D205" s="96">
        <v>458236</v>
      </c>
      <c r="E205" s="123">
        <v>619118.32999999996</v>
      </c>
      <c r="F205" s="96">
        <v>135.10905515935019</v>
      </c>
    </row>
    <row r="206" spans="1:6" x14ac:dyDescent="0.25">
      <c r="A206" s="97" t="s">
        <v>762</v>
      </c>
      <c r="B206" s="97" t="s">
        <v>763</v>
      </c>
      <c r="C206" s="98" t="s">
        <v>764</v>
      </c>
      <c r="D206" s="99">
        <v>458236</v>
      </c>
      <c r="E206" s="124">
        <v>619118.32999999996</v>
      </c>
      <c r="F206" s="99">
        <v>135.10905515935019</v>
      </c>
    </row>
    <row r="207" spans="1:6" x14ac:dyDescent="0.25">
      <c r="A207" s="100" t="s">
        <v>718</v>
      </c>
      <c r="B207" s="100" t="s">
        <v>801</v>
      </c>
      <c r="C207" s="101" t="s">
        <v>802</v>
      </c>
      <c r="D207" s="102">
        <v>0</v>
      </c>
      <c r="E207" s="125">
        <v>14</v>
      </c>
      <c r="F207" s="102">
        <v>0</v>
      </c>
    </row>
    <row r="208" spans="1:6" x14ac:dyDescent="0.25">
      <c r="A208" s="103" t="s">
        <v>718</v>
      </c>
      <c r="B208" s="103" t="s">
        <v>713</v>
      </c>
      <c r="C208" s="104" t="s">
        <v>714</v>
      </c>
      <c r="D208" s="105">
        <v>0</v>
      </c>
      <c r="E208" s="126">
        <v>14</v>
      </c>
      <c r="F208" s="105">
        <v>0</v>
      </c>
    </row>
    <row r="209" spans="1:6" x14ac:dyDescent="0.25">
      <c r="A209" s="106" t="s">
        <v>721</v>
      </c>
      <c r="B209" s="106" t="s">
        <v>369</v>
      </c>
      <c r="C209" s="107" t="s">
        <v>767</v>
      </c>
      <c r="D209" s="108">
        <v>0</v>
      </c>
      <c r="E209" s="127">
        <v>14</v>
      </c>
      <c r="F209" s="108">
        <v>0</v>
      </c>
    </row>
    <row r="210" spans="1:6" x14ac:dyDescent="0.25">
      <c r="A210" s="109" t="s">
        <v>721</v>
      </c>
      <c r="B210" s="109" t="s">
        <v>391</v>
      </c>
      <c r="C210" s="110" t="s">
        <v>782</v>
      </c>
      <c r="D210" s="111">
        <v>0</v>
      </c>
      <c r="E210" s="128">
        <v>14</v>
      </c>
      <c r="F210" s="111">
        <v>0</v>
      </c>
    </row>
    <row r="211" spans="1:6" x14ac:dyDescent="0.25">
      <c r="A211" s="109" t="s">
        <v>721</v>
      </c>
      <c r="B211" s="109" t="s">
        <v>393</v>
      </c>
      <c r="C211" s="110" t="s">
        <v>803</v>
      </c>
      <c r="D211" s="111">
        <v>0</v>
      </c>
      <c r="E211" s="128">
        <v>14</v>
      </c>
      <c r="F211" s="111">
        <v>0</v>
      </c>
    </row>
    <row r="212" spans="1:6" x14ac:dyDescent="0.25">
      <c r="A212" s="112" t="s">
        <v>891</v>
      </c>
      <c r="B212" s="112" t="s">
        <v>400</v>
      </c>
      <c r="C212" s="113" t="s">
        <v>399</v>
      </c>
      <c r="D212" s="114">
        <v>0</v>
      </c>
      <c r="E212" s="129">
        <v>14</v>
      </c>
      <c r="F212" s="114">
        <v>0</v>
      </c>
    </row>
    <row r="213" spans="1:6" x14ac:dyDescent="0.25">
      <c r="A213" s="100" t="s">
        <v>718</v>
      </c>
      <c r="B213" s="100" t="s">
        <v>765</v>
      </c>
      <c r="C213" s="101" t="s">
        <v>766</v>
      </c>
      <c r="D213" s="102">
        <v>458236</v>
      </c>
      <c r="E213" s="125">
        <v>619104.32999999996</v>
      </c>
      <c r="F213" s="102">
        <v>135.1059999650835</v>
      </c>
    </row>
    <row r="214" spans="1:6" x14ac:dyDescent="0.25">
      <c r="A214" s="103" t="s">
        <v>718</v>
      </c>
      <c r="B214" s="103" t="s">
        <v>704</v>
      </c>
      <c r="C214" s="104" t="s">
        <v>715</v>
      </c>
      <c r="D214" s="105">
        <v>458236</v>
      </c>
      <c r="E214" s="126">
        <v>619104.32999999996</v>
      </c>
      <c r="F214" s="105">
        <v>135.1059999650835</v>
      </c>
    </row>
    <row r="215" spans="1:6" x14ac:dyDescent="0.25">
      <c r="A215" s="106" t="s">
        <v>721</v>
      </c>
      <c r="B215" s="106" t="s">
        <v>369</v>
      </c>
      <c r="C215" s="107" t="s">
        <v>767</v>
      </c>
      <c r="D215" s="108">
        <v>456657</v>
      </c>
      <c r="E215" s="127">
        <v>618913.34</v>
      </c>
      <c r="F215" s="108">
        <v>135.53133752466294</v>
      </c>
    </row>
    <row r="216" spans="1:6" x14ac:dyDescent="0.25">
      <c r="A216" s="109" t="s">
        <v>721</v>
      </c>
      <c r="B216" s="109" t="s">
        <v>371</v>
      </c>
      <c r="C216" s="110" t="s">
        <v>892</v>
      </c>
      <c r="D216" s="111">
        <v>407926</v>
      </c>
      <c r="E216" s="128">
        <v>559777.25</v>
      </c>
      <c r="F216" s="111">
        <v>137.22519525600231</v>
      </c>
    </row>
    <row r="217" spans="1:6" x14ac:dyDescent="0.25">
      <c r="A217" s="109" t="s">
        <v>721</v>
      </c>
      <c r="B217" s="109" t="s">
        <v>373</v>
      </c>
      <c r="C217" s="110" t="s">
        <v>893</v>
      </c>
      <c r="D217" s="111">
        <v>340008</v>
      </c>
      <c r="E217" s="128">
        <v>461458.9</v>
      </c>
      <c r="F217" s="111">
        <v>135.72001247029482</v>
      </c>
    </row>
    <row r="218" spans="1:6" x14ac:dyDescent="0.25">
      <c r="A218" s="112" t="s">
        <v>894</v>
      </c>
      <c r="B218" s="112" t="s">
        <v>374</v>
      </c>
      <c r="C218" s="113" t="s">
        <v>16</v>
      </c>
      <c r="D218" s="114">
        <v>340008</v>
      </c>
      <c r="E218" s="129">
        <v>461458.9</v>
      </c>
      <c r="F218" s="114">
        <v>135.72001247029482</v>
      </c>
    </row>
    <row r="219" spans="1:6" x14ac:dyDescent="0.25">
      <c r="A219" s="109" t="s">
        <v>721</v>
      </c>
      <c r="B219" s="109" t="s">
        <v>382</v>
      </c>
      <c r="C219" s="110" t="s">
        <v>381</v>
      </c>
      <c r="D219" s="111">
        <v>11558</v>
      </c>
      <c r="E219" s="128">
        <v>22177.61</v>
      </c>
      <c r="F219" s="111">
        <v>191.88103478110401</v>
      </c>
    </row>
    <row r="220" spans="1:6" x14ac:dyDescent="0.25">
      <c r="A220" s="112" t="s">
        <v>895</v>
      </c>
      <c r="B220" s="112" t="s">
        <v>896</v>
      </c>
      <c r="C220" s="113" t="s">
        <v>381</v>
      </c>
      <c r="D220" s="114">
        <v>11558</v>
      </c>
      <c r="E220" s="129">
        <v>22177.61</v>
      </c>
      <c r="F220" s="114">
        <v>191.88103478110401</v>
      </c>
    </row>
    <row r="221" spans="1:6" x14ac:dyDescent="0.25">
      <c r="A221" s="109" t="s">
        <v>721</v>
      </c>
      <c r="B221" s="109" t="s">
        <v>384</v>
      </c>
      <c r="C221" s="110" t="s">
        <v>897</v>
      </c>
      <c r="D221" s="111">
        <v>56360</v>
      </c>
      <c r="E221" s="128">
        <v>76140.740000000005</v>
      </c>
      <c r="F221" s="111">
        <v>135.09712562100782</v>
      </c>
    </row>
    <row r="222" spans="1:6" x14ac:dyDescent="0.25">
      <c r="A222" s="112" t="s">
        <v>898</v>
      </c>
      <c r="B222" s="112" t="s">
        <v>387</v>
      </c>
      <c r="C222" s="113" t="s">
        <v>386</v>
      </c>
      <c r="D222" s="114">
        <v>56360</v>
      </c>
      <c r="E222" s="129">
        <v>76140.740000000005</v>
      </c>
      <c r="F222" s="114">
        <v>135.09712562100782</v>
      </c>
    </row>
    <row r="223" spans="1:6" x14ac:dyDescent="0.25">
      <c r="A223" s="109" t="s">
        <v>721</v>
      </c>
      <c r="B223" s="109" t="s">
        <v>391</v>
      </c>
      <c r="C223" s="110" t="s">
        <v>782</v>
      </c>
      <c r="D223" s="111">
        <v>48731</v>
      </c>
      <c r="E223" s="128">
        <v>59136.09</v>
      </c>
      <c r="F223" s="111">
        <v>121.35209620159652</v>
      </c>
    </row>
    <row r="224" spans="1:6" x14ac:dyDescent="0.25">
      <c r="A224" s="109" t="s">
        <v>721</v>
      </c>
      <c r="B224" s="109" t="s">
        <v>393</v>
      </c>
      <c r="C224" s="110" t="s">
        <v>803</v>
      </c>
      <c r="D224" s="111">
        <v>48227</v>
      </c>
      <c r="E224" s="128">
        <v>56584.68</v>
      </c>
      <c r="F224" s="111">
        <v>117.32987745453791</v>
      </c>
    </row>
    <row r="225" spans="1:6" x14ac:dyDescent="0.25">
      <c r="A225" s="112" t="s">
        <v>899</v>
      </c>
      <c r="B225" s="112" t="s">
        <v>396</v>
      </c>
      <c r="C225" s="113" t="s">
        <v>395</v>
      </c>
      <c r="D225" s="114">
        <v>48227</v>
      </c>
      <c r="E225" s="129">
        <v>56584.68</v>
      </c>
      <c r="F225" s="114">
        <v>117.32987745453791</v>
      </c>
    </row>
    <row r="226" spans="1:6" x14ac:dyDescent="0.25">
      <c r="A226" s="109" t="s">
        <v>721</v>
      </c>
      <c r="B226" s="109" t="s">
        <v>402</v>
      </c>
      <c r="C226" s="110" t="s">
        <v>783</v>
      </c>
      <c r="D226" s="111">
        <v>504</v>
      </c>
      <c r="E226" s="128">
        <v>886.99</v>
      </c>
      <c r="F226" s="111">
        <v>175.99007936507937</v>
      </c>
    </row>
    <row r="227" spans="1:6" x14ac:dyDescent="0.25">
      <c r="A227" s="112" t="s">
        <v>900</v>
      </c>
      <c r="B227" s="112" t="s">
        <v>404</v>
      </c>
      <c r="C227" s="113" t="s">
        <v>403</v>
      </c>
      <c r="D227" s="114">
        <v>45</v>
      </c>
      <c r="E227" s="129">
        <v>719.61</v>
      </c>
      <c r="F227" s="114">
        <v>1599.1333333333334</v>
      </c>
    </row>
    <row r="228" spans="1:6" x14ac:dyDescent="0.25">
      <c r="A228" s="112" t="s">
        <v>901</v>
      </c>
      <c r="B228" s="112" t="s">
        <v>412</v>
      </c>
      <c r="C228" s="113" t="s">
        <v>411</v>
      </c>
      <c r="D228" s="114">
        <v>93</v>
      </c>
      <c r="E228" s="129">
        <v>0</v>
      </c>
      <c r="F228" s="114">
        <v>0</v>
      </c>
    </row>
    <row r="229" spans="1:6" x14ac:dyDescent="0.25">
      <c r="A229" s="112" t="s">
        <v>902</v>
      </c>
      <c r="B229" s="112" t="s">
        <v>412</v>
      </c>
      <c r="C229" s="113" t="s">
        <v>411</v>
      </c>
      <c r="D229" s="114">
        <v>366</v>
      </c>
      <c r="E229" s="129">
        <v>167.38</v>
      </c>
      <c r="F229" s="114">
        <v>45.732240437158467</v>
      </c>
    </row>
    <row r="230" spans="1:6" x14ac:dyDescent="0.25">
      <c r="A230" s="109" t="s">
        <v>721</v>
      </c>
      <c r="B230" s="109" t="s">
        <v>440</v>
      </c>
      <c r="C230" s="110" t="s">
        <v>816</v>
      </c>
      <c r="D230" s="111">
        <v>0</v>
      </c>
      <c r="E230" s="128">
        <v>1664.42</v>
      </c>
      <c r="F230" s="111">
        <v>0</v>
      </c>
    </row>
    <row r="231" spans="1:6" x14ac:dyDescent="0.25">
      <c r="A231" s="112" t="s">
        <v>903</v>
      </c>
      <c r="B231" s="112" t="s">
        <v>450</v>
      </c>
      <c r="C231" s="113" t="s">
        <v>449</v>
      </c>
      <c r="D231" s="114">
        <v>0</v>
      </c>
      <c r="E231" s="129">
        <v>1664.42</v>
      </c>
      <c r="F231" s="114">
        <v>0</v>
      </c>
    </row>
    <row r="232" spans="1:6" x14ac:dyDescent="0.25">
      <c r="A232" s="106" t="s">
        <v>721</v>
      </c>
      <c r="B232" s="106" t="s">
        <v>596</v>
      </c>
      <c r="C232" s="107" t="s">
        <v>792</v>
      </c>
      <c r="D232" s="108">
        <v>1579</v>
      </c>
      <c r="E232" s="127">
        <v>190.99</v>
      </c>
      <c r="F232" s="108">
        <v>12.095630145661811</v>
      </c>
    </row>
    <row r="233" spans="1:6" x14ac:dyDescent="0.25">
      <c r="A233" s="109" t="s">
        <v>721</v>
      </c>
      <c r="B233" s="109" t="s">
        <v>614</v>
      </c>
      <c r="C233" s="110" t="s">
        <v>844</v>
      </c>
      <c r="D233" s="111">
        <v>1579</v>
      </c>
      <c r="E233" s="128">
        <v>190.99</v>
      </c>
      <c r="F233" s="111">
        <v>12.095630145661811</v>
      </c>
    </row>
    <row r="234" spans="1:6" x14ac:dyDescent="0.25">
      <c r="A234" s="109" t="s">
        <v>721</v>
      </c>
      <c r="B234" s="109" t="s">
        <v>622</v>
      </c>
      <c r="C234" s="110" t="s">
        <v>845</v>
      </c>
      <c r="D234" s="111">
        <v>1579</v>
      </c>
      <c r="E234" s="128">
        <v>190.99</v>
      </c>
      <c r="F234" s="111">
        <v>12.095630145661811</v>
      </c>
    </row>
    <row r="235" spans="1:6" x14ac:dyDescent="0.25">
      <c r="A235" s="112" t="s">
        <v>904</v>
      </c>
      <c r="B235" s="112" t="s">
        <v>624</v>
      </c>
      <c r="C235" s="113" t="s">
        <v>623</v>
      </c>
      <c r="D235" s="114">
        <v>1109</v>
      </c>
      <c r="E235" s="129">
        <v>190.99</v>
      </c>
      <c r="F235" s="114">
        <v>17.221821460775473</v>
      </c>
    </row>
    <row r="236" spans="1:6" x14ac:dyDescent="0.25">
      <c r="A236" s="112" t="s">
        <v>905</v>
      </c>
      <c r="B236" s="112" t="s">
        <v>636</v>
      </c>
      <c r="C236" s="113" t="s">
        <v>635</v>
      </c>
      <c r="D236" s="114">
        <v>470</v>
      </c>
      <c r="E236" s="129">
        <v>0</v>
      </c>
      <c r="F236" s="114">
        <v>0</v>
      </c>
    </row>
    <row r="237" spans="1:6" x14ac:dyDescent="0.25">
      <c r="A237" s="94" t="s">
        <v>759</v>
      </c>
      <c r="B237" s="94" t="s">
        <v>906</v>
      </c>
      <c r="C237" s="95" t="s">
        <v>907</v>
      </c>
      <c r="D237" s="96">
        <v>29703</v>
      </c>
      <c r="E237" s="123">
        <v>26242.59</v>
      </c>
      <c r="F237" s="96">
        <v>88.349964650035346</v>
      </c>
    </row>
    <row r="238" spans="1:6" x14ac:dyDescent="0.25">
      <c r="A238" s="97" t="s">
        <v>762</v>
      </c>
      <c r="B238" s="97" t="s">
        <v>763</v>
      </c>
      <c r="C238" s="98" t="s">
        <v>764</v>
      </c>
      <c r="D238" s="99">
        <v>29703</v>
      </c>
      <c r="E238" s="124">
        <v>26242.59</v>
      </c>
      <c r="F238" s="99">
        <v>88.349964650035346</v>
      </c>
    </row>
    <row r="239" spans="1:6" x14ac:dyDescent="0.25">
      <c r="A239" s="100" t="s">
        <v>718</v>
      </c>
      <c r="B239" s="100" t="s">
        <v>801</v>
      </c>
      <c r="C239" s="101" t="s">
        <v>802</v>
      </c>
      <c r="D239" s="102">
        <v>18316</v>
      </c>
      <c r="E239" s="125">
        <v>785.03</v>
      </c>
      <c r="F239" s="102">
        <v>4.2860340685739242</v>
      </c>
    </row>
    <row r="240" spans="1:6" x14ac:dyDescent="0.25">
      <c r="A240" s="103" t="s">
        <v>718</v>
      </c>
      <c r="B240" s="103" t="s">
        <v>713</v>
      </c>
      <c r="C240" s="104" t="s">
        <v>714</v>
      </c>
      <c r="D240" s="105">
        <v>18316</v>
      </c>
      <c r="E240" s="126">
        <v>785.03</v>
      </c>
      <c r="F240" s="105">
        <v>4.2860340685739242</v>
      </c>
    </row>
    <row r="241" spans="1:6" x14ac:dyDescent="0.25">
      <c r="A241" s="106" t="s">
        <v>721</v>
      </c>
      <c r="B241" s="106" t="s">
        <v>369</v>
      </c>
      <c r="C241" s="107" t="s">
        <v>767</v>
      </c>
      <c r="D241" s="108">
        <v>18316</v>
      </c>
      <c r="E241" s="127">
        <v>785.03</v>
      </c>
      <c r="F241" s="108">
        <v>4.2860340685739242</v>
      </c>
    </row>
    <row r="242" spans="1:6" x14ac:dyDescent="0.25">
      <c r="A242" s="109" t="s">
        <v>721</v>
      </c>
      <c r="B242" s="109" t="s">
        <v>391</v>
      </c>
      <c r="C242" s="110" t="s">
        <v>782</v>
      </c>
      <c r="D242" s="111">
        <v>18316</v>
      </c>
      <c r="E242" s="128">
        <v>785.03</v>
      </c>
      <c r="F242" s="111">
        <v>4.2860340685739242</v>
      </c>
    </row>
    <row r="243" spans="1:6" x14ac:dyDescent="0.25">
      <c r="A243" s="109" t="s">
        <v>721</v>
      </c>
      <c r="B243" s="109" t="s">
        <v>402</v>
      </c>
      <c r="C243" s="110" t="s">
        <v>783</v>
      </c>
      <c r="D243" s="111">
        <v>18316</v>
      </c>
      <c r="E243" s="128">
        <v>785.03</v>
      </c>
      <c r="F243" s="111">
        <v>4.2860340685739242</v>
      </c>
    </row>
    <row r="244" spans="1:6" x14ac:dyDescent="0.25">
      <c r="A244" s="112" t="s">
        <v>908</v>
      </c>
      <c r="B244" s="112" t="s">
        <v>406</v>
      </c>
      <c r="C244" s="113" t="s">
        <v>405</v>
      </c>
      <c r="D244" s="114">
        <v>18316</v>
      </c>
      <c r="E244" s="129">
        <v>785.03</v>
      </c>
      <c r="F244" s="114">
        <v>4.2860340685739242</v>
      </c>
    </row>
    <row r="245" spans="1:6" x14ac:dyDescent="0.25">
      <c r="A245" s="100" t="s">
        <v>718</v>
      </c>
      <c r="B245" s="100" t="s">
        <v>765</v>
      </c>
      <c r="C245" s="101" t="s">
        <v>766</v>
      </c>
      <c r="D245" s="102">
        <v>11387</v>
      </c>
      <c r="E245" s="125">
        <v>25457.56</v>
      </c>
      <c r="F245" s="102">
        <v>223.56687450601564</v>
      </c>
    </row>
    <row r="246" spans="1:6" x14ac:dyDescent="0.25">
      <c r="A246" s="103" t="s">
        <v>718</v>
      </c>
      <c r="B246" s="103" t="s">
        <v>704</v>
      </c>
      <c r="C246" s="104" t="s">
        <v>715</v>
      </c>
      <c r="D246" s="105">
        <v>11387</v>
      </c>
      <c r="E246" s="126">
        <v>25457.56</v>
      </c>
      <c r="F246" s="105">
        <v>223.56687450601564</v>
      </c>
    </row>
    <row r="247" spans="1:6" x14ac:dyDescent="0.25">
      <c r="A247" s="106" t="s">
        <v>721</v>
      </c>
      <c r="B247" s="106" t="s">
        <v>369</v>
      </c>
      <c r="C247" s="107" t="s">
        <v>767</v>
      </c>
      <c r="D247" s="108">
        <v>11387</v>
      </c>
      <c r="E247" s="127">
        <v>25457.56</v>
      </c>
      <c r="F247" s="108">
        <v>223.56687450601564</v>
      </c>
    </row>
    <row r="248" spans="1:6" x14ac:dyDescent="0.25">
      <c r="A248" s="109" t="s">
        <v>721</v>
      </c>
      <c r="B248" s="109" t="s">
        <v>391</v>
      </c>
      <c r="C248" s="110" t="s">
        <v>782</v>
      </c>
      <c r="D248" s="111">
        <v>11387</v>
      </c>
      <c r="E248" s="128">
        <v>25457.56</v>
      </c>
      <c r="F248" s="111">
        <v>223.56687450601564</v>
      </c>
    </row>
    <row r="249" spans="1:6" x14ac:dyDescent="0.25">
      <c r="A249" s="109" t="s">
        <v>721</v>
      </c>
      <c r="B249" s="109" t="s">
        <v>393</v>
      </c>
      <c r="C249" s="110" t="s">
        <v>803</v>
      </c>
      <c r="D249" s="111">
        <v>664</v>
      </c>
      <c r="E249" s="128">
        <v>637.17999999999995</v>
      </c>
      <c r="F249" s="111">
        <v>95.960843373493972</v>
      </c>
    </row>
    <row r="250" spans="1:6" x14ac:dyDescent="0.25">
      <c r="A250" s="112" t="s">
        <v>909</v>
      </c>
      <c r="B250" s="112" t="s">
        <v>394</v>
      </c>
      <c r="C250" s="113" t="s">
        <v>17</v>
      </c>
      <c r="D250" s="114">
        <v>664</v>
      </c>
      <c r="E250" s="129">
        <v>637.17999999999995</v>
      </c>
      <c r="F250" s="114">
        <v>95.960843373493972</v>
      </c>
    </row>
    <row r="251" spans="1:6" x14ac:dyDescent="0.25">
      <c r="A251" s="109" t="s">
        <v>721</v>
      </c>
      <c r="B251" s="109" t="s">
        <v>402</v>
      </c>
      <c r="C251" s="110" t="s">
        <v>783</v>
      </c>
      <c r="D251" s="111">
        <v>7963</v>
      </c>
      <c r="E251" s="128">
        <v>24326.11</v>
      </c>
      <c r="F251" s="111">
        <v>305.48926284063793</v>
      </c>
    </row>
    <row r="252" spans="1:6" x14ac:dyDescent="0.25">
      <c r="A252" s="112" t="s">
        <v>910</v>
      </c>
      <c r="B252" s="112" t="s">
        <v>406</v>
      </c>
      <c r="C252" s="113" t="s">
        <v>405</v>
      </c>
      <c r="D252" s="114">
        <v>7963</v>
      </c>
      <c r="E252" s="129">
        <v>24326.11</v>
      </c>
      <c r="F252" s="114">
        <v>305.48926284063793</v>
      </c>
    </row>
    <row r="253" spans="1:6" x14ac:dyDescent="0.25">
      <c r="A253" s="109" t="s">
        <v>721</v>
      </c>
      <c r="B253" s="109" t="s">
        <v>418</v>
      </c>
      <c r="C253" s="110" t="s">
        <v>809</v>
      </c>
      <c r="D253" s="111">
        <v>796</v>
      </c>
      <c r="E253" s="128">
        <v>370</v>
      </c>
      <c r="F253" s="111">
        <v>46.482412060301506</v>
      </c>
    </row>
    <row r="254" spans="1:6" x14ac:dyDescent="0.25">
      <c r="A254" s="112" t="s">
        <v>911</v>
      </c>
      <c r="B254" s="112" t="s">
        <v>420</v>
      </c>
      <c r="C254" s="113" t="s">
        <v>419</v>
      </c>
      <c r="D254" s="114">
        <v>796</v>
      </c>
      <c r="E254" s="129">
        <v>370</v>
      </c>
      <c r="F254" s="114">
        <v>46.482412060301506</v>
      </c>
    </row>
    <row r="255" spans="1:6" x14ac:dyDescent="0.25">
      <c r="A255" s="109" t="s">
        <v>721</v>
      </c>
      <c r="B255" s="109" t="s">
        <v>440</v>
      </c>
      <c r="C255" s="110" t="s">
        <v>816</v>
      </c>
      <c r="D255" s="111">
        <v>1964</v>
      </c>
      <c r="E255" s="128">
        <v>124.27</v>
      </c>
      <c r="F255" s="111">
        <v>6.3273930753564152</v>
      </c>
    </row>
    <row r="256" spans="1:6" x14ac:dyDescent="0.25">
      <c r="A256" s="112" t="s">
        <v>912</v>
      </c>
      <c r="B256" s="112" t="s">
        <v>448</v>
      </c>
      <c r="C256" s="113" t="s">
        <v>447</v>
      </c>
      <c r="D256" s="114">
        <v>66</v>
      </c>
      <c r="E256" s="129">
        <v>13.27</v>
      </c>
      <c r="F256" s="114">
        <v>20.106060606060606</v>
      </c>
    </row>
    <row r="257" spans="1:6" x14ac:dyDescent="0.25">
      <c r="A257" s="112" t="s">
        <v>913</v>
      </c>
      <c r="B257" s="112" t="s">
        <v>454</v>
      </c>
      <c r="C257" s="113" t="s">
        <v>816</v>
      </c>
      <c r="D257" s="114">
        <v>1898</v>
      </c>
      <c r="E257" s="129">
        <v>111</v>
      </c>
      <c r="F257" s="114">
        <v>5.8482613277133826</v>
      </c>
    </row>
    <row r="258" spans="1:6" x14ac:dyDescent="0.25">
      <c r="A258" s="94" t="s">
        <v>759</v>
      </c>
      <c r="B258" s="94" t="s">
        <v>914</v>
      </c>
      <c r="C258" s="95" t="s">
        <v>915</v>
      </c>
      <c r="D258" s="96">
        <v>1858</v>
      </c>
      <c r="E258" s="123">
        <v>2379.59</v>
      </c>
      <c r="F258" s="96">
        <v>128.07265877287406</v>
      </c>
    </row>
    <row r="259" spans="1:6" x14ac:dyDescent="0.25">
      <c r="A259" s="97" t="s">
        <v>762</v>
      </c>
      <c r="B259" s="97" t="s">
        <v>763</v>
      </c>
      <c r="C259" s="98" t="s">
        <v>764</v>
      </c>
      <c r="D259" s="99">
        <v>1858</v>
      </c>
      <c r="E259" s="124">
        <v>2379.59</v>
      </c>
      <c r="F259" s="99">
        <v>128.07265877287406</v>
      </c>
    </row>
    <row r="260" spans="1:6" x14ac:dyDescent="0.25">
      <c r="A260" s="100" t="s">
        <v>718</v>
      </c>
      <c r="B260" s="100" t="s">
        <v>801</v>
      </c>
      <c r="C260" s="101" t="s">
        <v>802</v>
      </c>
      <c r="D260" s="102">
        <v>1858</v>
      </c>
      <c r="E260" s="125">
        <v>584</v>
      </c>
      <c r="F260" s="102">
        <v>31.431646932185146</v>
      </c>
    </row>
    <row r="261" spans="1:6" x14ac:dyDescent="0.25">
      <c r="A261" s="103" t="s">
        <v>718</v>
      </c>
      <c r="B261" s="103" t="s">
        <v>713</v>
      </c>
      <c r="C261" s="104" t="s">
        <v>714</v>
      </c>
      <c r="D261" s="105">
        <v>1858</v>
      </c>
      <c r="E261" s="126">
        <v>584</v>
      </c>
      <c r="F261" s="105">
        <v>31.431646932185146</v>
      </c>
    </row>
    <row r="262" spans="1:6" x14ac:dyDescent="0.25">
      <c r="A262" s="106" t="s">
        <v>721</v>
      </c>
      <c r="B262" s="106" t="s">
        <v>369</v>
      </c>
      <c r="C262" s="107" t="s">
        <v>767</v>
      </c>
      <c r="D262" s="108">
        <v>1858</v>
      </c>
      <c r="E262" s="127">
        <v>584</v>
      </c>
      <c r="F262" s="108">
        <v>31.431646932185146</v>
      </c>
    </row>
    <row r="263" spans="1:6" x14ac:dyDescent="0.25">
      <c r="A263" s="109" t="s">
        <v>721</v>
      </c>
      <c r="B263" s="109" t="s">
        <v>391</v>
      </c>
      <c r="C263" s="110" t="s">
        <v>782</v>
      </c>
      <c r="D263" s="111">
        <v>1858</v>
      </c>
      <c r="E263" s="128">
        <v>584</v>
      </c>
      <c r="F263" s="111">
        <v>31.431646932185146</v>
      </c>
    </row>
    <row r="264" spans="1:6" x14ac:dyDescent="0.25">
      <c r="A264" s="109" t="s">
        <v>721</v>
      </c>
      <c r="B264" s="109" t="s">
        <v>418</v>
      </c>
      <c r="C264" s="110" t="s">
        <v>809</v>
      </c>
      <c r="D264" s="111">
        <v>0</v>
      </c>
      <c r="E264" s="128">
        <v>584</v>
      </c>
      <c r="F264" s="111">
        <v>0</v>
      </c>
    </row>
    <row r="265" spans="1:6" x14ac:dyDescent="0.25">
      <c r="A265" s="112" t="s">
        <v>916</v>
      </c>
      <c r="B265" s="112" t="s">
        <v>436</v>
      </c>
      <c r="C265" s="113" t="s">
        <v>435</v>
      </c>
      <c r="D265" s="114">
        <v>0</v>
      </c>
      <c r="E265" s="129">
        <v>584</v>
      </c>
      <c r="F265" s="114">
        <v>0</v>
      </c>
    </row>
    <row r="266" spans="1:6" x14ac:dyDescent="0.25">
      <c r="A266" s="109" t="s">
        <v>721</v>
      </c>
      <c r="B266" s="109" t="s">
        <v>440</v>
      </c>
      <c r="C266" s="110" t="s">
        <v>816</v>
      </c>
      <c r="D266" s="111">
        <v>1858</v>
      </c>
      <c r="E266" s="128">
        <v>0</v>
      </c>
      <c r="F266" s="111">
        <v>0</v>
      </c>
    </row>
    <row r="267" spans="1:6" x14ac:dyDescent="0.25">
      <c r="A267" s="112" t="s">
        <v>917</v>
      </c>
      <c r="B267" s="112" t="s">
        <v>444</v>
      </c>
      <c r="C267" s="113" t="s">
        <v>443</v>
      </c>
      <c r="D267" s="114">
        <v>531</v>
      </c>
      <c r="E267" s="129">
        <v>0</v>
      </c>
      <c r="F267" s="114">
        <v>0</v>
      </c>
    </row>
    <row r="268" spans="1:6" x14ac:dyDescent="0.25">
      <c r="A268" s="112" t="s">
        <v>918</v>
      </c>
      <c r="B268" s="112" t="s">
        <v>454</v>
      </c>
      <c r="C268" s="113" t="s">
        <v>816</v>
      </c>
      <c r="D268" s="114">
        <v>1327</v>
      </c>
      <c r="E268" s="129">
        <v>0</v>
      </c>
      <c r="F268" s="114">
        <v>0</v>
      </c>
    </row>
    <row r="269" spans="1:6" x14ac:dyDescent="0.25">
      <c r="A269" s="100" t="s">
        <v>718</v>
      </c>
      <c r="B269" s="100" t="s">
        <v>765</v>
      </c>
      <c r="C269" s="101" t="s">
        <v>766</v>
      </c>
      <c r="D269" s="102">
        <v>0</v>
      </c>
      <c r="E269" s="125">
        <v>1795.59</v>
      </c>
      <c r="F269" s="102">
        <v>0</v>
      </c>
    </row>
    <row r="270" spans="1:6" x14ac:dyDescent="0.25">
      <c r="A270" s="103" t="s">
        <v>718</v>
      </c>
      <c r="B270" s="103" t="s">
        <v>704</v>
      </c>
      <c r="C270" s="104" t="s">
        <v>715</v>
      </c>
      <c r="D270" s="105">
        <v>0</v>
      </c>
      <c r="E270" s="126">
        <v>1795.59</v>
      </c>
      <c r="F270" s="105">
        <v>0</v>
      </c>
    </row>
    <row r="271" spans="1:6" x14ac:dyDescent="0.25">
      <c r="A271" s="106" t="s">
        <v>721</v>
      </c>
      <c r="B271" s="106" t="s">
        <v>369</v>
      </c>
      <c r="C271" s="107" t="s">
        <v>767</v>
      </c>
      <c r="D271" s="108">
        <v>0</v>
      </c>
      <c r="E271" s="127">
        <v>1795.59</v>
      </c>
      <c r="F271" s="108">
        <v>0</v>
      </c>
    </row>
    <row r="272" spans="1:6" x14ac:dyDescent="0.25">
      <c r="A272" s="109" t="s">
        <v>721</v>
      </c>
      <c r="B272" s="109" t="s">
        <v>391</v>
      </c>
      <c r="C272" s="110" t="s">
        <v>782</v>
      </c>
      <c r="D272" s="111">
        <v>0</v>
      </c>
      <c r="E272" s="128">
        <v>0</v>
      </c>
      <c r="F272" s="111">
        <v>0</v>
      </c>
    </row>
    <row r="273" spans="1:6" x14ac:dyDescent="0.25">
      <c r="A273" s="109" t="s">
        <v>721</v>
      </c>
      <c r="B273" s="109" t="s">
        <v>418</v>
      </c>
      <c r="C273" s="110" t="s">
        <v>809</v>
      </c>
      <c r="D273" s="111">
        <v>0</v>
      </c>
      <c r="E273" s="128">
        <v>0</v>
      </c>
      <c r="F273" s="111">
        <v>0</v>
      </c>
    </row>
    <row r="274" spans="1:6" x14ac:dyDescent="0.25">
      <c r="A274" s="112" t="s">
        <v>919</v>
      </c>
      <c r="B274" s="112" t="s">
        <v>420</v>
      </c>
      <c r="C274" s="113" t="s">
        <v>419</v>
      </c>
      <c r="D274" s="114">
        <v>0</v>
      </c>
      <c r="E274" s="129">
        <v>0</v>
      </c>
      <c r="F274" s="114">
        <v>0</v>
      </c>
    </row>
    <row r="275" spans="1:6" x14ac:dyDescent="0.25">
      <c r="A275" s="109" t="s">
        <v>721</v>
      </c>
      <c r="B275" s="109" t="s">
        <v>512</v>
      </c>
      <c r="C275" s="110" t="s">
        <v>872</v>
      </c>
      <c r="D275" s="111">
        <v>0</v>
      </c>
      <c r="E275" s="128">
        <v>372</v>
      </c>
      <c r="F275" s="111">
        <v>0</v>
      </c>
    </row>
    <row r="276" spans="1:6" x14ac:dyDescent="0.25">
      <c r="A276" s="109" t="s">
        <v>721</v>
      </c>
      <c r="B276" s="109" t="s">
        <v>535</v>
      </c>
      <c r="C276" s="110" t="s">
        <v>873</v>
      </c>
      <c r="D276" s="111">
        <v>0</v>
      </c>
      <c r="E276" s="128">
        <v>237</v>
      </c>
      <c r="F276" s="111">
        <v>0</v>
      </c>
    </row>
    <row r="277" spans="1:6" x14ac:dyDescent="0.25">
      <c r="A277" s="112" t="s">
        <v>920</v>
      </c>
      <c r="B277" s="112" t="s">
        <v>539</v>
      </c>
      <c r="C277" s="113" t="s">
        <v>540</v>
      </c>
      <c r="D277" s="114">
        <v>0</v>
      </c>
      <c r="E277" s="129">
        <v>237</v>
      </c>
      <c r="F277" s="114">
        <v>0</v>
      </c>
    </row>
    <row r="278" spans="1:6" x14ac:dyDescent="0.25">
      <c r="A278" s="109" t="s">
        <v>721</v>
      </c>
      <c r="B278" s="109" t="s">
        <v>557</v>
      </c>
      <c r="C278" s="110" t="s">
        <v>921</v>
      </c>
      <c r="D278" s="111">
        <v>0</v>
      </c>
      <c r="E278" s="128">
        <v>135</v>
      </c>
      <c r="F278" s="111">
        <v>0</v>
      </c>
    </row>
    <row r="279" spans="1:6" x14ac:dyDescent="0.25">
      <c r="A279" s="112" t="s">
        <v>922</v>
      </c>
      <c r="B279" s="112" t="s">
        <v>559</v>
      </c>
      <c r="C279" s="113" t="s">
        <v>721</v>
      </c>
      <c r="D279" s="114">
        <v>0</v>
      </c>
      <c r="E279" s="129">
        <v>135</v>
      </c>
      <c r="F279" s="114">
        <v>0</v>
      </c>
    </row>
    <row r="280" spans="1:6" x14ac:dyDescent="0.25">
      <c r="A280" s="109" t="s">
        <v>721</v>
      </c>
      <c r="B280" s="109" t="s">
        <v>564</v>
      </c>
      <c r="C280" s="110" t="s">
        <v>768</v>
      </c>
      <c r="D280" s="111">
        <v>0</v>
      </c>
      <c r="E280" s="128">
        <v>1423.59</v>
      </c>
      <c r="F280" s="111">
        <v>0</v>
      </c>
    </row>
    <row r="281" spans="1:6" x14ac:dyDescent="0.25">
      <c r="A281" s="109" t="s">
        <v>721</v>
      </c>
      <c r="B281" s="109" t="s">
        <v>578</v>
      </c>
      <c r="C281" s="110" t="s">
        <v>769</v>
      </c>
      <c r="D281" s="111">
        <v>0</v>
      </c>
      <c r="E281" s="128">
        <v>1423.59</v>
      </c>
      <c r="F281" s="111">
        <v>0</v>
      </c>
    </row>
    <row r="282" spans="1:6" x14ac:dyDescent="0.25">
      <c r="A282" s="112" t="s">
        <v>923</v>
      </c>
      <c r="B282" s="112" t="s">
        <v>582</v>
      </c>
      <c r="C282" s="113" t="s">
        <v>581</v>
      </c>
      <c r="D282" s="114">
        <v>0</v>
      </c>
      <c r="E282" s="129">
        <v>1423.59</v>
      </c>
      <c r="F282" s="114">
        <v>0</v>
      </c>
    </row>
    <row r="283" spans="1:6" x14ac:dyDescent="0.25">
      <c r="A283" s="94" t="s">
        <v>759</v>
      </c>
      <c r="B283" s="94" t="s">
        <v>924</v>
      </c>
      <c r="C283" s="95" t="s">
        <v>843</v>
      </c>
      <c r="D283" s="96">
        <v>2017</v>
      </c>
      <c r="E283" s="123">
        <v>1.1599999999999999</v>
      </c>
      <c r="F283" s="96">
        <v>5.7511155180961823E-2</v>
      </c>
    </row>
    <row r="284" spans="1:6" x14ac:dyDescent="0.25">
      <c r="A284" s="97" t="s">
        <v>762</v>
      </c>
      <c r="B284" s="97" t="s">
        <v>763</v>
      </c>
      <c r="C284" s="98" t="s">
        <v>764</v>
      </c>
      <c r="D284" s="99">
        <v>2017</v>
      </c>
      <c r="E284" s="124">
        <v>1.1599999999999999</v>
      </c>
      <c r="F284" s="99">
        <v>5.7511155180961823E-2</v>
      </c>
    </row>
    <row r="285" spans="1:6" x14ac:dyDescent="0.25">
      <c r="A285" s="100" t="s">
        <v>718</v>
      </c>
      <c r="B285" s="100" t="s">
        <v>863</v>
      </c>
      <c r="C285" s="101" t="s">
        <v>864</v>
      </c>
      <c r="D285" s="102">
        <v>2017</v>
      </c>
      <c r="E285" s="125">
        <v>1.1599999999999999</v>
      </c>
      <c r="F285" s="102">
        <v>5.7511155180961823E-2</v>
      </c>
    </row>
    <row r="286" spans="1:6" x14ac:dyDescent="0.25">
      <c r="A286" s="103" t="s">
        <v>718</v>
      </c>
      <c r="B286" s="103" t="s">
        <v>711</v>
      </c>
      <c r="C286" s="104" t="s">
        <v>712</v>
      </c>
      <c r="D286" s="105">
        <v>2017</v>
      </c>
      <c r="E286" s="126">
        <v>1.1599999999999999</v>
      </c>
      <c r="F286" s="105">
        <v>5.7511155180961823E-2</v>
      </c>
    </row>
    <row r="287" spans="1:6" x14ac:dyDescent="0.25">
      <c r="A287" s="106" t="s">
        <v>721</v>
      </c>
      <c r="B287" s="106" t="s">
        <v>369</v>
      </c>
      <c r="C287" s="107" t="s">
        <v>767</v>
      </c>
      <c r="D287" s="108">
        <v>352</v>
      </c>
      <c r="E287" s="127">
        <v>0</v>
      </c>
      <c r="F287" s="108">
        <v>0</v>
      </c>
    </row>
    <row r="288" spans="1:6" x14ac:dyDescent="0.25">
      <c r="A288" s="109" t="s">
        <v>721</v>
      </c>
      <c r="B288" s="109" t="s">
        <v>391</v>
      </c>
      <c r="C288" s="110" t="s">
        <v>782</v>
      </c>
      <c r="D288" s="111">
        <v>246</v>
      </c>
      <c r="E288" s="128">
        <v>0</v>
      </c>
      <c r="F288" s="111">
        <v>0</v>
      </c>
    </row>
    <row r="289" spans="1:6" x14ac:dyDescent="0.25">
      <c r="A289" s="109" t="s">
        <v>721</v>
      </c>
      <c r="B289" s="109" t="s">
        <v>418</v>
      </c>
      <c r="C289" s="110" t="s">
        <v>809</v>
      </c>
      <c r="D289" s="111">
        <v>246</v>
      </c>
      <c r="E289" s="128">
        <v>0</v>
      </c>
      <c r="F289" s="111">
        <v>0</v>
      </c>
    </row>
    <row r="290" spans="1:6" x14ac:dyDescent="0.25">
      <c r="A290" s="112" t="s">
        <v>925</v>
      </c>
      <c r="B290" s="112" t="s">
        <v>426</v>
      </c>
      <c r="C290" s="113" t="s">
        <v>425</v>
      </c>
      <c r="D290" s="114">
        <v>246</v>
      </c>
      <c r="E290" s="129">
        <v>0</v>
      </c>
      <c r="F290" s="114">
        <v>0</v>
      </c>
    </row>
    <row r="291" spans="1:6" x14ac:dyDescent="0.25">
      <c r="A291" s="109" t="s">
        <v>721</v>
      </c>
      <c r="B291" s="109" t="s">
        <v>456</v>
      </c>
      <c r="C291" s="110" t="s">
        <v>820</v>
      </c>
      <c r="D291" s="111">
        <v>106</v>
      </c>
      <c r="E291" s="128">
        <v>0</v>
      </c>
      <c r="F291" s="111">
        <v>0</v>
      </c>
    </row>
    <row r="292" spans="1:6" x14ac:dyDescent="0.25">
      <c r="A292" s="109" t="s">
        <v>721</v>
      </c>
      <c r="B292" s="109" t="s">
        <v>484</v>
      </c>
      <c r="C292" s="110" t="s">
        <v>821</v>
      </c>
      <c r="D292" s="111">
        <v>106</v>
      </c>
      <c r="E292" s="128">
        <v>0</v>
      </c>
      <c r="F292" s="111">
        <v>0</v>
      </c>
    </row>
    <row r="293" spans="1:6" x14ac:dyDescent="0.25">
      <c r="A293" s="112" t="s">
        <v>926</v>
      </c>
      <c r="B293" s="112" t="s">
        <v>486</v>
      </c>
      <c r="C293" s="113" t="s">
        <v>485</v>
      </c>
      <c r="D293" s="114">
        <v>106</v>
      </c>
      <c r="E293" s="129">
        <v>0</v>
      </c>
      <c r="F293" s="114">
        <v>0</v>
      </c>
    </row>
    <row r="294" spans="1:6" x14ac:dyDescent="0.25">
      <c r="A294" s="106" t="s">
        <v>721</v>
      </c>
      <c r="B294" s="106" t="s">
        <v>596</v>
      </c>
      <c r="C294" s="107" t="s">
        <v>792</v>
      </c>
      <c r="D294" s="108">
        <v>1665</v>
      </c>
      <c r="E294" s="127">
        <v>1.1599999999999999</v>
      </c>
      <c r="F294" s="108">
        <v>6.966966966966967E-2</v>
      </c>
    </row>
    <row r="295" spans="1:6" x14ac:dyDescent="0.25">
      <c r="A295" s="109" t="s">
        <v>721</v>
      </c>
      <c r="B295" s="109" t="s">
        <v>614</v>
      </c>
      <c r="C295" s="110" t="s">
        <v>844</v>
      </c>
      <c r="D295" s="111">
        <v>1665</v>
      </c>
      <c r="E295" s="128">
        <v>1.1599999999999999</v>
      </c>
      <c r="F295" s="111">
        <v>6.966966966966967E-2</v>
      </c>
    </row>
    <row r="296" spans="1:6" x14ac:dyDescent="0.25">
      <c r="A296" s="109" t="s">
        <v>721</v>
      </c>
      <c r="B296" s="109" t="s">
        <v>622</v>
      </c>
      <c r="C296" s="110" t="s">
        <v>845</v>
      </c>
      <c r="D296" s="111">
        <v>1638</v>
      </c>
      <c r="E296" s="128">
        <v>0</v>
      </c>
      <c r="F296" s="111">
        <v>0</v>
      </c>
    </row>
    <row r="297" spans="1:6" x14ac:dyDescent="0.25">
      <c r="A297" s="112" t="s">
        <v>927</v>
      </c>
      <c r="B297" s="112" t="s">
        <v>624</v>
      </c>
      <c r="C297" s="113" t="s">
        <v>623</v>
      </c>
      <c r="D297" s="114">
        <v>1638</v>
      </c>
      <c r="E297" s="129">
        <v>0</v>
      </c>
      <c r="F297" s="114">
        <v>0</v>
      </c>
    </row>
    <row r="298" spans="1:6" x14ac:dyDescent="0.25">
      <c r="A298" s="109" t="s">
        <v>721</v>
      </c>
      <c r="B298" s="109" t="s">
        <v>650</v>
      </c>
      <c r="C298" s="110" t="s">
        <v>851</v>
      </c>
      <c r="D298" s="111">
        <v>27</v>
      </c>
      <c r="E298" s="128">
        <v>1.1599999999999999</v>
      </c>
      <c r="F298" s="111">
        <v>4.2962962962962967</v>
      </c>
    </row>
    <row r="299" spans="1:6" x14ac:dyDescent="0.25">
      <c r="A299" s="112" t="s">
        <v>928</v>
      </c>
      <c r="B299" s="112" t="s">
        <v>652</v>
      </c>
      <c r="C299" s="113" t="s">
        <v>853</v>
      </c>
      <c r="D299" s="114">
        <v>27</v>
      </c>
      <c r="E299" s="129">
        <v>1.1599999999999999</v>
      </c>
      <c r="F299" s="114">
        <v>4.2962962962962967</v>
      </c>
    </row>
    <row r="300" spans="1:6" x14ac:dyDescent="0.25">
      <c r="A300" s="94" t="s">
        <v>759</v>
      </c>
      <c r="B300" s="94" t="s">
        <v>849</v>
      </c>
      <c r="C300" s="95" t="s">
        <v>929</v>
      </c>
      <c r="D300" s="96">
        <v>0</v>
      </c>
      <c r="E300" s="123">
        <v>5653.63</v>
      </c>
      <c r="F300" s="96">
        <v>0</v>
      </c>
    </row>
    <row r="301" spans="1:6" x14ac:dyDescent="0.25">
      <c r="A301" s="97" t="s">
        <v>762</v>
      </c>
      <c r="B301" s="97" t="s">
        <v>763</v>
      </c>
      <c r="C301" s="98" t="s">
        <v>764</v>
      </c>
      <c r="D301" s="99">
        <v>0</v>
      </c>
      <c r="E301" s="124">
        <v>5653.63</v>
      </c>
      <c r="F301" s="99">
        <v>0</v>
      </c>
    </row>
    <row r="302" spans="1:6" x14ac:dyDescent="0.25">
      <c r="A302" s="100" t="s">
        <v>718</v>
      </c>
      <c r="B302" s="100" t="s">
        <v>863</v>
      </c>
      <c r="C302" s="101" t="s">
        <v>864</v>
      </c>
      <c r="D302" s="102">
        <v>0</v>
      </c>
      <c r="E302" s="125">
        <v>2.06</v>
      </c>
      <c r="F302" s="102">
        <v>0</v>
      </c>
    </row>
    <row r="303" spans="1:6" x14ac:dyDescent="0.25">
      <c r="A303" s="103" t="s">
        <v>718</v>
      </c>
      <c r="B303" s="103" t="s">
        <v>711</v>
      </c>
      <c r="C303" s="104" t="s">
        <v>712</v>
      </c>
      <c r="D303" s="105">
        <v>0</v>
      </c>
      <c r="E303" s="126">
        <v>2.06</v>
      </c>
      <c r="F303" s="105">
        <v>0</v>
      </c>
    </row>
    <row r="304" spans="1:6" x14ac:dyDescent="0.25">
      <c r="A304" s="106" t="s">
        <v>721</v>
      </c>
      <c r="B304" s="106" t="s">
        <v>369</v>
      </c>
      <c r="C304" s="107" t="s">
        <v>767</v>
      </c>
      <c r="D304" s="108">
        <v>0</v>
      </c>
      <c r="E304" s="127">
        <v>2.06</v>
      </c>
      <c r="F304" s="108">
        <v>0</v>
      </c>
    </row>
    <row r="305" spans="1:6" x14ac:dyDescent="0.25">
      <c r="A305" s="109" t="s">
        <v>721</v>
      </c>
      <c r="B305" s="109" t="s">
        <v>586</v>
      </c>
      <c r="C305" s="110" t="s">
        <v>876</v>
      </c>
      <c r="D305" s="111">
        <v>0</v>
      </c>
      <c r="E305" s="128">
        <v>2.06</v>
      </c>
      <c r="F305" s="111">
        <v>0</v>
      </c>
    </row>
    <row r="306" spans="1:6" x14ac:dyDescent="0.25">
      <c r="A306" s="109" t="s">
        <v>721</v>
      </c>
      <c r="B306" s="109" t="s">
        <v>588</v>
      </c>
      <c r="C306" s="110" t="s">
        <v>279</v>
      </c>
      <c r="D306" s="111">
        <v>0</v>
      </c>
      <c r="E306" s="128">
        <v>2.06</v>
      </c>
      <c r="F306" s="111">
        <v>0</v>
      </c>
    </row>
    <row r="307" spans="1:6" x14ac:dyDescent="0.25">
      <c r="A307" s="112" t="s">
        <v>930</v>
      </c>
      <c r="B307" s="112" t="s">
        <v>592</v>
      </c>
      <c r="C307" s="113" t="s">
        <v>591</v>
      </c>
      <c r="D307" s="114">
        <v>0</v>
      </c>
      <c r="E307" s="129">
        <v>2.06</v>
      </c>
      <c r="F307" s="114">
        <v>0</v>
      </c>
    </row>
    <row r="308" spans="1:6" x14ac:dyDescent="0.25">
      <c r="A308" s="100" t="s">
        <v>718</v>
      </c>
      <c r="B308" s="100" t="s">
        <v>765</v>
      </c>
      <c r="C308" s="101" t="s">
        <v>766</v>
      </c>
      <c r="D308" s="102">
        <v>0</v>
      </c>
      <c r="E308" s="125">
        <v>5651.57</v>
      </c>
      <c r="F308" s="102">
        <v>0</v>
      </c>
    </row>
    <row r="309" spans="1:6" x14ac:dyDescent="0.25">
      <c r="A309" s="103" t="s">
        <v>718</v>
      </c>
      <c r="B309" s="103" t="s">
        <v>704</v>
      </c>
      <c r="C309" s="104" t="s">
        <v>715</v>
      </c>
      <c r="D309" s="105">
        <v>0</v>
      </c>
      <c r="E309" s="126">
        <v>5651.57</v>
      </c>
      <c r="F309" s="105">
        <v>0</v>
      </c>
    </row>
    <row r="310" spans="1:6" x14ac:dyDescent="0.25">
      <c r="A310" s="106" t="s">
        <v>721</v>
      </c>
      <c r="B310" s="106" t="s">
        <v>596</v>
      </c>
      <c r="C310" s="107" t="s">
        <v>792</v>
      </c>
      <c r="D310" s="108">
        <v>0</v>
      </c>
      <c r="E310" s="127">
        <v>5651.57</v>
      </c>
      <c r="F310" s="108">
        <v>0</v>
      </c>
    </row>
    <row r="311" spans="1:6" x14ac:dyDescent="0.25">
      <c r="A311" s="109" t="s">
        <v>721</v>
      </c>
      <c r="B311" s="109" t="s">
        <v>614</v>
      </c>
      <c r="C311" s="110" t="s">
        <v>844</v>
      </c>
      <c r="D311" s="111">
        <v>0</v>
      </c>
      <c r="E311" s="128">
        <v>5651.57</v>
      </c>
      <c r="F311" s="111">
        <v>0</v>
      </c>
    </row>
    <row r="312" spans="1:6" x14ac:dyDescent="0.25">
      <c r="A312" s="109" t="s">
        <v>721</v>
      </c>
      <c r="B312" s="109" t="s">
        <v>650</v>
      </c>
      <c r="C312" s="110" t="s">
        <v>851</v>
      </c>
      <c r="D312" s="111">
        <v>0</v>
      </c>
      <c r="E312" s="128">
        <v>5651.57</v>
      </c>
      <c r="F312" s="111">
        <v>0</v>
      </c>
    </row>
    <row r="313" spans="1:6" x14ac:dyDescent="0.25">
      <c r="A313" s="112" t="s">
        <v>931</v>
      </c>
      <c r="B313" s="112" t="s">
        <v>652</v>
      </c>
      <c r="C313" s="113" t="s">
        <v>853</v>
      </c>
      <c r="D313" s="114">
        <v>0</v>
      </c>
      <c r="E313" s="129">
        <v>5651.57</v>
      </c>
      <c r="F313" s="114">
        <v>0</v>
      </c>
    </row>
    <row r="314" spans="1:6" x14ac:dyDescent="0.25">
      <c r="A314" s="94" t="s">
        <v>759</v>
      </c>
      <c r="B314" s="94" t="s">
        <v>932</v>
      </c>
      <c r="C314" s="95" t="s">
        <v>933</v>
      </c>
      <c r="D314" s="96">
        <v>0</v>
      </c>
      <c r="E314" s="123">
        <v>285.87</v>
      </c>
      <c r="F314" s="96">
        <v>0</v>
      </c>
    </row>
    <row r="315" spans="1:6" x14ac:dyDescent="0.25">
      <c r="A315" s="97" t="s">
        <v>762</v>
      </c>
      <c r="B315" s="97" t="s">
        <v>763</v>
      </c>
      <c r="C315" s="98" t="s">
        <v>764</v>
      </c>
      <c r="D315" s="99">
        <v>0</v>
      </c>
      <c r="E315" s="124">
        <v>285.87</v>
      </c>
      <c r="F315" s="99">
        <v>0</v>
      </c>
    </row>
    <row r="316" spans="1:6" x14ac:dyDescent="0.25">
      <c r="A316" s="100" t="s">
        <v>718</v>
      </c>
      <c r="B316" s="100" t="s">
        <v>765</v>
      </c>
      <c r="C316" s="101" t="s">
        <v>766</v>
      </c>
      <c r="D316" s="102">
        <v>0</v>
      </c>
      <c r="E316" s="125">
        <v>285.87</v>
      </c>
      <c r="F316" s="102">
        <v>0</v>
      </c>
    </row>
    <row r="317" spans="1:6" x14ac:dyDescent="0.25">
      <c r="A317" s="103" t="s">
        <v>718</v>
      </c>
      <c r="B317" s="103" t="s">
        <v>704</v>
      </c>
      <c r="C317" s="104" t="s">
        <v>715</v>
      </c>
      <c r="D317" s="105">
        <v>0</v>
      </c>
      <c r="E317" s="126">
        <v>285.87</v>
      </c>
      <c r="F317" s="105">
        <v>0</v>
      </c>
    </row>
    <row r="318" spans="1:6" x14ac:dyDescent="0.25">
      <c r="A318" s="106" t="s">
        <v>721</v>
      </c>
      <c r="B318" s="106" t="s">
        <v>369</v>
      </c>
      <c r="C318" s="107" t="s">
        <v>767</v>
      </c>
      <c r="D318" s="108">
        <v>0</v>
      </c>
      <c r="E318" s="127">
        <v>285.87</v>
      </c>
      <c r="F318" s="108">
        <v>0</v>
      </c>
    </row>
    <row r="319" spans="1:6" x14ac:dyDescent="0.25">
      <c r="A319" s="109" t="s">
        <v>721</v>
      </c>
      <c r="B319" s="109" t="s">
        <v>586</v>
      </c>
      <c r="C319" s="110" t="s">
        <v>876</v>
      </c>
      <c r="D319" s="111">
        <v>0</v>
      </c>
      <c r="E319" s="128">
        <v>285.87</v>
      </c>
      <c r="F319" s="111">
        <v>0</v>
      </c>
    </row>
    <row r="320" spans="1:6" x14ac:dyDescent="0.25">
      <c r="A320" s="109" t="s">
        <v>721</v>
      </c>
      <c r="B320" s="109" t="s">
        <v>588</v>
      </c>
      <c r="C320" s="110" t="s">
        <v>279</v>
      </c>
      <c r="D320" s="111">
        <v>0</v>
      </c>
      <c r="E320" s="128">
        <v>285.87</v>
      </c>
      <c r="F320" s="111">
        <v>0</v>
      </c>
    </row>
    <row r="321" spans="1:6" x14ac:dyDescent="0.25">
      <c r="A321" s="112" t="s">
        <v>934</v>
      </c>
      <c r="B321" s="112" t="s">
        <v>592</v>
      </c>
      <c r="C321" s="113" t="s">
        <v>591</v>
      </c>
      <c r="D321" s="114">
        <v>0</v>
      </c>
      <c r="E321" s="129">
        <v>285.87</v>
      </c>
      <c r="F321" s="114">
        <v>0</v>
      </c>
    </row>
  </sheetData>
  <mergeCells count="2">
    <mergeCell ref="A6:F6"/>
    <mergeCell ref="A7:F7"/>
  </mergeCells>
  <pageMargins left="0.7" right="0.7" top="0.75" bottom="0.75" header="0.3" footer="0.3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a90f557-9cff-45cd-823c-2bc50e61841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475923BA35D64CA84837A1A3FF627E" ma:contentTypeVersion="12" ma:contentTypeDescription="Create a new document." ma:contentTypeScope="" ma:versionID="4e41c580042f51765f40facecd2c0dfe">
  <xsd:schema xmlns:xsd="http://www.w3.org/2001/XMLSchema" xmlns:xs="http://www.w3.org/2001/XMLSchema" xmlns:p="http://schemas.microsoft.com/office/2006/metadata/properties" xmlns:ns3="2a90f557-9cff-45cd-823c-2bc50e618414" targetNamespace="http://schemas.microsoft.com/office/2006/metadata/properties" ma:root="true" ma:fieldsID="0609fe6aaf6800b3aeaea6761d29bffd" ns3:_="">
    <xsd:import namespace="2a90f557-9cff-45cd-823c-2bc50e6184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0f557-9cff-45cd-823c-2bc50e618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3040C-8488-460B-AA0C-F0119F044E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74D16C-1B99-4EB9-A898-1E50E723CD6E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2a90f557-9cff-45cd-823c-2bc50e61841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C73D1B-31BD-417A-83FD-65927E519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0f557-9cff-45cd-823c-2bc50e618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Izvještaj o izvršenju proračuna</vt:lpstr>
      <vt:lpstr> Račun prihoda i rashoda</vt:lpstr>
      <vt:lpstr>Rashodi prema izvorima finan</vt:lpstr>
      <vt:lpstr>Rashodi prema funkcijskoj k </vt:lpstr>
      <vt:lpstr>Račun financiranja</vt:lpstr>
      <vt:lpstr>Izvršenje po programskoj klasif</vt:lpstr>
      <vt:lpstr>'Izvještaj o izvršenju proračuna'!Podrucje_ispisa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2023-08-24T12:14:57Z</cp:lastPrinted>
  <dcterms:created xsi:type="dcterms:W3CDTF">2022-08-12T12:51:27Z</dcterms:created>
  <dcterms:modified xsi:type="dcterms:W3CDTF">2024-03-20T06:54:43Z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  <property fmtid="{D5CDD505-2E9C-101B-9397-08002B2CF9AE}" pid="3" name="ContentTypeId">
    <vt:lpwstr>0x01010088475923BA35D64CA84837A1A3FF627E</vt:lpwstr>
  </property>
</Properties>
</file>